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5" yWindow="345" windowWidth="20700" windowHeight="93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85" i="2" l="1"/>
  <c r="H84" i="2"/>
  <c r="H83" i="2"/>
  <c r="H82" i="2"/>
  <c r="H81" i="2"/>
  <c r="H80" i="2"/>
  <c r="H79" i="2"/>
  <c r="H78" i="2"/>
  <c r="H77" i="2"/>
  <c r="H76" i="2"/>
  <c r="H75" i="2"/>
  <c r="H74" i="2"/>
  <c r="H73" i="2"/>
  <c r="H72" i="2"/>
  <c r="I72" i="2"/>
  <c r="I85" i="2"/>
  <c r="I84" i="2"/>
  <c r="I83" i="2"/>
  <c r="I82" i="2"/>
  <c r="I81" i="2"/>
  <c r="I80" i="2"/>
  <c r="I79" i="2"/>
  <c r="I78" i="2"/>
  <c r="I77" i="2"/>
  <c r="I76" i="2"/>
  <c r="I75" i="2"/>
  <c r="I74" i="2"/>
  <c r="I73" i="2"/>
  <c r="J72" i="2"/>
  <c r="J85" i="2"/>
  <c r="J84" i="2"/>
  <c r="J83" i="2"/>
  <c r="J82" i="2"/>
  <c r="J81" i="2"/>
  <c r="J80" i="2"/>
  <c r="J79" i="2"/>
  <c r="J78" i="2"/>
  <c r="J77" i="2"/>
  <c r="J76" i="2"/>
  <c r="J75" i="2"/>
  <c r="J74" i="2"/>
  <c r="J73" i="2"/>
  <c r="J29" i="2"/>
  <c r="J27" i="2"/>
  <c r="J22" i="2"/>
  <c r="G34" i="2"/>
  <c r="J34" i="2" s="1"/>
  <c r="G33" i="2"/>
  <c r="J33" i="2" s="1"/>
  <c r="G32" i="2"/>
  <c r="J32" i="2" s="1"/>
  <c r="G31" i="2"/>
  <c r="J31" i="2" s="1"/>
  <c r="G30" i="2"/>
  <c r="J30" i="2" s="1"/>
  <c r="G29" i="2"/>
  <c r="G28" i="2"/>
  <c r="J28" i="2" s="1"/>
  <c r="G27" i="2"/>
  <c r="G26" i="2"/>
  <c r="J26" i="2" s="1"/>
  <c r="G25" i="2"/>
  <c r="J25" i="2" s="1"/>
  <c r="G24" i="2"/>
  <c r="J24" i="2" s="1"/>
  <c r="G23" i="2"/>
  <c r="J23" i="2" s="1"/>
  <c r="G22" i="2"/>
  <c r="J21" i="2"/>
  <c r="G21" i="2"/>
  <c r="Q17" i="2"/>
  <c r="D9" i="2"/>
  <c r="C9" i="2"/>
  <c r="B9" i="2"/>
  <c r="J16" i="2"/>
  <c r="I16" i="2"/>
  <c r="H16" i="2"/>
  <c r="J15" i="2"/>
  <c r="I15" i="2"/>
  <c r="H15" i="2"/>
  <c r="J14" i="2"/>
  <c r="I14" i="2"/>
  <c r="H14" i="2"/>
  <c r="J10" i="2"/>
  <c r="I10" i="2"/>
  <c r="H10" i="2"/>
  <c r="J8" i="2"/>
  <c r="I8" i="2"/>
  <c r="H8" i="2"/>
  <c r="J7" i="2"/>
  <c r="I7" i="2"/>
  <c r="H7" i="2"/>
  <c r="J6" i="2"/>
  <c r="I6" i="2"/>
  <c r="H6" i="2"/>
  <c r="J11" i="2"/>
  <c r="I11" i="2"/>
  <c r="H11" i="2"/>
  <c r="Q16" i="2"/>
  <c r="P6" i="2"/>
  <c r="Q6" i="2" s="1"/>
  <c r="P15" i="2"/>
  <c r="P11" i="2"/>
  <c r="Q15" i="2"/>
  <c r="Q14" i="2"/>
  <c r="Q13" i="2"/>
  <c r="Q12" i="2"/>
  <c r="Q11" i="2"/>
  <c r="Q10" i="2"/>
  <c r="Q8" i="2"/>
  <c r="Q7" i="2"/>
  <c r="D6" i="2"/>
  <c r="C6" i="2"/>
  <c r="B6" i="2"/>
  <c r="Q5" i="2"/>
  <c r="Q4" i="2"/>
  <c r="Q9" i="2" l="1"/>
</calcChain>
</file>

<file path=xl/sharedStrings.xml><?xml version="1.0" encoding="utf-8"?>
<sst xmlns="http://schemas.openxmlformats.org/spreadsheetml/2006/main" count="380" uniqueCount="270">
  <si>
    <t>Australia</t>
  </si>
  <si>
    <t>Canada</t>
  </si>
  <si>
    <t>Finland</t>
  </si>
  <si>
    <t>France</t>
  </si>
  <si>
    <t>Germany</t>
  </si>
  <si>
    <t>Ireland</t>
  </si>
  <si>
    <t>Israel</t>
  </si>
  <si>
    <t>Japan</t>
  </si>
  <si>
    <t>Korea</t>
  </si>
  <si>
    <t>Netherlands</t>
  </si>
  <si>
    <t>Sweden</t>
  </si>
  <si>
    <t>United Kingdom</t>
  </si>
  <si>
    <t>United States</t>
  </si>
  <si>
    <t>OECD</t>
  </si>
  <si>
    <t>Growth and venture capital (Euro)</t>
  </si>
  <si>
    <t>Dealroom data (Euro)</t>
  </si>
  <si>
    <t>Rank</t>
  </si>
  <si>
    <t>RANKS</t>
  </si>
  <si>
    <t>Denmark</t>
  </si>
  <si>
    <t>GVC as % GDP</t>
  </si>
  <si>
    <t>GDP Local currency 2015</t>
  </si>
  <si>
    <t>Non-Bank Growth and Venture Capital, percent of GDP, average 2013-2015</t>
  </si>
  <si>
    <t>Denmark (EURO)</t>
  </si>
  <si>
    <t>USD exchange rate</t>
  </si>
  <si>
    <t>Israel (USD)</t>
  </si>
  <si>
    <t>Sweden (EURO)</t>
  </si>
  <si>
    <t>VC and growth capital as % GDP</t>
  </si>
  <si>
    <t>Growth and venture capital (millions local currrency)</t>
  </si>
  <si>
    <t>Dataset: Level of GDP per capita and productivity</t>
  </si>
  <si>
    <t>Subject</t>
  </si>
  <si>
    <t>Measure</t>
  </si>
  <si>
    <t>Unit</t>
  </si>
  <si>
    <t>Time</t>
  </si>
  <si>
    <t>2015</t>
  </si>
  <si>
    <t>2016</t>
  </si>
  <si>
    <t>Country</t>
  </si>
  <si>
    <t>i</t>
  </si>
  <si>
    <t/>
  </si>
  <si>
    <t>(E)</t>
  </si>
  <si>
    <t>Labour productivity (2015 at current PPP)</t>
  </si>
  <si>
    <t>BERD as % GDP</t>
  </si>
  <si>
    <t>US</t>
  </si>
  <si>
    <t>UK</t>
  </si>
  <si>
    <t>Neth.</t>
  </si>
  <si>
    <t>S. Korea</t>
  </si>
  <si>
    <t>Actual Individual Consumption</t>
  </si>
  <si>
    <t>Employer Enterprise Birth Rate</t>
  </si>
  <si>
    <t>Industry</t>
  </si>
  <si>
    <t>Services</t>
  </si>
  <si>
    <t>Construction</t>
  </si>
  <si>
    <t>Sector weights in share of births</t>
  </si>
  <si>
    <t>Overall Employer Enterprise Birth rate</t>
  </si>
  <si>
    <t>Composite 1</t>
  </si>
  <si>
    <t>Composite 1 Ranked</t>
  </si>
  <si>
    <t>Composite 2</t>
  </si>
  <si>
    <t>Composite 2 Ranked</t>
  </si>
  <si>
    <t>Composite 3 Ranked</t>
  </si>
  <si>
    <t>Composite 3</t>
  </si>
  <si>
    <t>Note</t>
  </si>
  <si>
    <t>Government direct and indirect support for innovation</t>
  </si>
  <si>
    <t xml:space="preserve">    Government funding for R&amp;D as a share of GDP</t>
  </si>
  <si>
    <t xml:space="preserve">    Collaborative R&amp;D tax credits</t>
  </si>
  <si>
    <t>Policies promoting acceptance of innovation</t>
  </si>
  <si>
    <t>Human Capital, Excellence, Attractiveness to Knowledge Workers</t>
  </si>
  <si>
    <t xml:space="preserve">    Reduction in inequality through tax and transfer system</t>
  </si>
  <si>
    <t xml:space="preserve">    Effectiveness of social dialogue</t>
  </si>
  <si>
    <t xml:space="preserve">    Retirement security</t>
  </si>
  <si>
    <t xml:space="preserve">    Income support in between jobs</t>
  </si>
  <si>
    <t xml:space="preserve">    Post-secondary participation rate</t>
  </si>
  <si>
    <t xml:space="preserve">    PISA scores (Math, Science, Reading)</t>
  </si>
  <si>
    <t xml:space="preserve">    Compulsory school time spent on arts subjects</t>
  </si>
  <si>
    <t xml:space="preserve">    Adult literacy and numeracy scores</t>
  </si>
  <si>
    <t xml:space="preserve">    Literacy of managers</t>
  </si>
  <si>
    <t xml:space="preserve">    Number in top 100 most innovative universities ranking, per capita</t>
  </si>
  <si>
    <t xml:space="preserve">    Overall excellence in university research</t>
  </si>
  <si>
    <t xml:space="preserve">    Quality of management schools</t>
  </si>
  <si>
    <t xml:space="preserve">    Number of arts and design schools in top 100, per capita</t>
  </si>
  <si>
    <t xml:space="preserve">    Adaptation of training to business needs</t>
  </si>
  <si>
    <t xml:space="preserve">    Youth Enrollment in Work-Based Technical and Vocational Training</t>
  </si>
  <si>
    <t xml:space="preserve">    Ease of employing foreign skilled workers</t>
  </si>
  <si>
    <t xml:space="preserve">    Number of Foreign Students </t>
  </si>
  <si>
    <t xml:space="preserve">    Openness to immigration</t>
  </si>
  <si>
    <t xml:space="preserve">    Unemployment rate for immigrants compared to native-born</t>
  </si>
  <si>
    <t xml:space="preserve">    Freedom of information</t>
  </si>
  <si>
    <t xml:space="preserve">    Personal Freedom</t>
  </si>
  <si>
    <t xml:space="preserve">    Gender balance in traditionally underrepresented occupations</t>
  </si>
  <si>
    <t>See Technical Appendix</t>
  </si>
  <si>
    <t>Access to Markets and Competition Regime</t>
  </si>
  <si>
    <t xml:space="preserve">    Size of own GDP</t>
  </si>
  <si>
    <t xml:space="preserve">    Access of markets through trade agreement</t>
  </si>
  <si>
    <t xml:space="preserve">Note: half the size of the EU's GDP was attributed to EU member states as "own GDP", on account of the EU's economic union. </t>
  </si>
  <si>
    <t xml:space="preserve">    Trade partners’ services trade restrictions</t>
  </si>
  <si>
    <t xml:space="preserve">    Trade partners’ enforcement of IP rights</t>
  </si>
  <si>
    <t xml:space="preserve">    Conduciveness of competition policy to competition</t>
  </si>
  <si>
    <t>Efficiency and Transparency in Public Sector and Regulated Infrastructure</t>
  </si>
  <si>
    <t xml:space="preserve">    Closeness to the Frontier of efficiency in core government services</t>
  </si>
  <si>
    <t xml:space="preserve">    Significance of the public sector in the delivery of public services</t>
  </si>
  <si>
    <t xml:space="preserve">    Public ownership of goods production</t>
  </si>
  <si>
    <t xml:space="preserve">    Governance of State-owned enterprises</t>
  </si>
  <si>
    <t xml:space="preserve">    Sectors exempt from antitrust</t>
  </si>
  <si>
    <t xml:space="preserve">    Barriers to Foreign Direct Investment</t>
  </si>
  <si>
    <t xml:space="preserve">    Competition enforcement</t>
  </si>
  <si>
    <t xml:space="preserve">    Leading-edge military equipment per capita</t>
  </si>
  <si>
    <t xml:space="preserve">    Effectiveness of public procurement</t>
  </si>
  <si>
    <t xml:space="preserve">    Marshalling of public funding for innovation towards specific public policy goals</t>
  </si>
  <si>
    <t xml:space="preserve">    Support for emerging dynamic sectors</t>
  </si>
  <si>
    <t xml:space="preserve">    Government-sponsored innovation marketplaces</t>
  </si>
  <si>
    <t xml:space="preserve">    Government direct R&amp;D as a share of GDP</t>
  </si>
  <si>
    <t xml:space="preserve">    Government direct military and aerospace R&amp;D expenditures as a share of GDP</t>
  </si>
  <si>
    <t xml:space="preserve">    Ratio of Infrastructure efficiency to extent of Government Ownership/Intervention</t>
  </si>
  <si>
    <t xml:space="preserve">    Perception of corruption</t>
  </si>
  <si>
    <t xml:space="preserve">    Open government</t>
  </si>
  <si>
    <t>Fiscal Regime</t>
  </si>
  <si>
    <t>Regulatory Environment</t>
  </si>
  <si>
    <t>Intellectual Property Rules</t>
  </si>
  <si>
    <t xml:space="preserve">    International Tax Competitiveness Index</t>
  </si>
  <si>
    <t xml:space="preserve">    Overall reliance on consumption vs. income taxation</t>
  </si>
  <si>
    <t xml:space="preserve">    Tax treatment of philanthropic donations</t>
  </si>
  <si>
    <t xml:space="preserve">    Good regulatory policy and governance</t>
  </si>
  <si>
    <t xml:space="preserve">    Overlapping regulatory authorities</t>
  </si>
  <si>
    <t xml:space="preserve">    Acceptance of regulatory sandboxes</t>
  </si>
  <si>
    <t xml:space="preserve">    Example of regulatory best practices: IT safety standards</t>
  </si>
  <si>
    <t xml:space="preserve">    Example of price control over innovative products: medicines</t>
  </si>
  <si>
    <t xml:space="preserve">    Efficiency of banking and financial supervision</t>
  </si>
  <si>
    <t xml:space="preserve">    Flexibility of Workplace regulation</t>
  </si>
  <si>
    <t xml:space="preserve">    Ease of business entry and exit</t>
  </si>
  <si>
    <t xml:space="preserve">    Extent of patent term restoration</t>
  </si>
  <si>
    <t xml:space="preserve">    Enforcement of IP rights</t>
  </si>
  <si>
    <t xml:space="preserve">    Participation in international IP agreements</t>
  </si>
  <si>
    <t xml:space="preserve">    Significant scope of limitations and exceptions to copyrights and related rights</t>
  </si>
  <si>
    <t xml:space="preserve">    Government participation in patent pools</t>
  </si>
  <si>
    <t>DESCRIPTION AND/OR PRIMARY SOURCE</t>
  </si>
  <si>
    <t>Information Technology Industry Council (2017)</t>
  </si>
  <si>
    <t>Centre d'Études prospectives et d'informations internationales (CEPII), Institutional Profiles database, variable B301v</t>
  </si>
  <si>
    <t>Straight average of the indicators for "Scope of action", "Policy on anticompetitive behavior", "Probity of investigation" and "Advocacy" in Alemani et al. (2013), Table 1</t>
  </si>
  <si>
    <t>Global Competition Review (2016)</t>
  </si>
  <si>
    <t xml:space="preserve">    Competition regulation in the banking sector</t>
  </si>
  <si>
    <t>Centre d'Études prospectives et d'informations internationales (CEPII), Institutional Profiles database, variable C701v</t>
  </si>
  <si>
    <t xml:space="preserve">    Formal technology transfer framework</t>
  </si>
  <si>
    <t>Ezell et al. (2016), Table 17</t>
  </si>
  <si>
    <t>Centre d'Études prospectives et d'informations internationales (CEPII), Institutional Profiles database, variable D701</t>
  </si>
  <si>
    <t>Centre d'Études prospectives et d'informations internationales (CEPII), Institutional Profiles database, variable D500</t>
  </si>
  <si>
    <t>Australian Centre for Financial Studies and Mercer (2017)</t>
  </si>
  <si>
    <t>Year of data</t>
  </si>
  <si>
    <t>Centre d'Études prospectives et d'informations internationales (CEPII), Institutional Profiles database, variable B401</t>
  </si>
  <si>
    <t>Centre d'Études prospectives et d'informations internationales (CEPII), Institutional Profiles database, variable C703</t>
  </si>
  <si>
    <t xml:space="preserve">    Barriers to upward social mobility</t>
  </si>
  <si>
    <t>Centre d'Études prospectives et d'informations internationales (CEPII), Institutional Profiles database, variable D903</t>
  </si>
  <si>
    <t>Ezell et al. (2016), Table 32</t>
  </si>
  <si>
    <t>Countries given score of 0 if no regulatory sandbox, 1 if on one sector or technology, 2 if more than one sector or technology (e.g. financial services and delivery by drone or driverless car), and 0.5 or 1.5 if they are studying steps that could lead to 1 or 2</t>
  </si>
  <si>
    <t xml:space="preserve">Countries given a score of 1 when their governments use or sponsor permanent, innovation marketplaces linking technologies to potential needs, zero otherwise </t>
  </si>
  <si>
    <t>Notes:</t>
  </si>
  <si>
    <t>Business expenditures on Research &amp; Development as % of GDP</t>
  </si>
  <si>
    <t>Avg. 2013-2015</t>
  </si>
  <si>
    <t>Employer enterprise birth rate</t>
  </si>
  <si>
    <t xml:space="preserve">OECD (2017), Table 16. Actual individual consumption includes the goods and services consumed by households, regardless of whether they are produced or paid for by the households, i.e. they include the individual expenditures of governments and non-profit institutions serving households. </t>
  </si>
  <si>
    <t>Data for one or more countries were not available from the primary source. Authors used secondary sources or comparators to infer these missing data points. Details on the latter are available from the authors.</t>
  </si>
  <si>
    <t>A) INNOVATION OUTCOMES INDICATORS (Table 1)</t>
  </si>
  <si>
    <t>B) INNOVATION POLICY INDICATORS (Table 3)</t>
  </si>
  <si>
    <t>SOURCES FOR INDICATOR USED IN THE C.D. HOWE INSTITUTE E-BRIEF CANADA'S INNOVATION POLICY REPORT CARD, February 28, 2018</t>
  </si>
  <si>
    <t>These are data from perception surveys</t>
  </si>
  <si>
    <t>OECD Stat, Finance, SME Financing, Financing SME's and Entrepreneurs: An OECD Scoreboard</t>
  </si>
  <si>
    <t>OECD Stat, Productivity, Productivity and ULC - Annual Total Economy, Level of GDP per capita and productivity table</t>
  </si>
  <si>
    <t>Labour productivity (GDP per hour worked)</t>
  </si>
  <si>
    <t>Actual Individual Consumption (US$ per capita)</t>
  </si>
  <si>
    <t>See for example Miller and Sofio (2015), with info updated through internet searches. Half a point for pools with mostly protectionist objectives, one point for no participation, two points for government pools geared to maximizing value of IP, three points for government participation in private pools.</t>
  </si>
  <si>
    <t>U.S. Chamber of Commerce (2018), score for pharmaceutical patent term restoration</t>
  </si>
  <si>
    <t>U.S. Chamber of Commerce (2018), score for scope of limitations and exceptions to
copyrights and related rights (note: we treat more scope as a positive)</t>
  </si>
  <si>
    <t>U.S. Chamber of Commerce (2018), Figure XVIII</t>
  </si>
  <si>
    <t>U.S. Chamber of Commerce (2018), Figure XVI, minus score for criminal standards</t>
  </si>
  <si>
    <t>Information for these indicators could not be found on public databases and was constructed from internet searches</t>
  </si>
  <si>
    <t>This binary indicator shows 1 for governments that offer tax credits specifically for university-industry collaboration, zero for others. Source: Ezell et al. (2016), Table 7</t>
  </si>
  <si>
    <t xml:space="preserve">    Quality of government research institutions</t>
  </si>
  <si>
    <t xml:space="preserve">    Balance between direct funding and tax credits</t>
  </si>
  <si>
    <t xml:space="preserve">    Influence of economic stakeholders over public administration</t>
  </si>
  <si>
    <t>Centre d'Études prospectives et d'informations internationales (CEPII), Institutional Profiles database, variable A307</t>
  </si>
  <si>
    <t>2017 (WEF) and 2013 (OECD)</t>
  </si>
  <si>
    <t>The total GDP of countries with which countries in our sample have trade agreements that cover services, except for Israel where the data point is 80% of the GDP of countries with which it has trade agreements (that do not include services).</t>
  </si>
  <si>
    <t>https://www.transparency.org/news/feature/corruption_perceptions_index_2017</t>
  </si>
  <si>
    <t>http://www.oecd.org/eco/growth/indicatorsofproductmarketregulationhomepage.htm#indicators.</t>
  </si>
  <si>
    <t>"Antitrust exemptions" from OECD, Economy-Wide Product Markets Regulation dataset available at link in column E</t>
  </si>
  <si>
    <t>"Governance of state-owned enterprises" from OECD, Economy-Wide Product Markets Regulation dataset available at link in column E</t>
  </si>
  <si>
    <t>"Public Ownership" from OECD, Economy-Wide Product Markets Regulation dataset available at link in column E</t>
  </si>
  <si>
    <t>This is Transparency International Corruption Perceptions Index, which can be accessed at link in column E</t>
  </si>
  <si>
    <t>This index was built from the World Economic's forum's "Quality of Overall Infrastructure" Index (built from its Executive Opinion Survey), from which we subtracted an average of  the "Government Ownership" and "Barriers in Network Sectors" variables from the OECD (meant to represent the extent of government intervention in infrastructure). Sources: World Economic Forum (2017) and OECD, Economy-Wide Product Markets Regulation dataset available at link in column E</t>
  </si>
  <si>
    <t>This is the "Open government" sub-index of the World Justice Project's Rule of law Index. Data are available at the link in column E.</t>
  </si>
  <si>
    <t xml:space="preserve">1,2 </t>
  </si>
  <si>
    <t>https://worldjusticeproject.org/sites/default/files/documents/WJP_ROLI_2017-18_Online-Edition_0.pdf</t>
  </si>
  <si>
    <t>OECD Stat, Industry and Services, Structural and Demographic Business Statistics</t>
  </si>
  <si>
    <t>Reuters Top 100: Most Innovative University Rankings, available at link in column E</t>
  </si>
  <si>
    <t>General Note: This list does not include sources for total GDP, population and trade data, that are used in calculating some of the ratios and indexes below. These data are widely and easily available on line from a variety of official sources, or from the authors upon request.</t>
  </si>
  <si>
    <t>2010-2017</t>
  </si>
  <si>
    <t>https://www.reuters.com/article/us-amers-reuters-ranking-innovative-univ/reuters-top-100-the-worlds-most-innovative-universities-2017-idUSKCN1C209R</t>
  </si>
  <si>
    <t>OECD Education at a Glance 2017</t>
  </si>
  <si>
    <t>"Barriers to FDI" from OECD, Economy-Wide Product Markets Regulation dataset available at link in column E</t>
  </si>
  <si>
    <t>This is a rough measure of how focused government's R&amp;D budgets are on a few types objectives, or conversely spread more thinly across many objectives. We calculated a Herfindahl-Hirschman index to quantify the degree of concentration of R&amp;D spending for each country. Source for the data: OECD Stat, Budget Appropriation for R&amp;D by socio-economic objective.</t>
  </si>
  <si>
    <t>This is an straight average of each of the six sub-component scores used in the World Bank's 2017 Benchmarking Public Procurement Report (World Bank 2017): Needs assessment, call for tender, and bid preparation; bid submssion phase; bid opening, evaluation, and awarding phase; content and management of the procurement contract; performance guarantee; payment of suppliers.</t>
  </si>
  <si>
    <t>For each country, this is the per capita sum of each of the following pieces of equipment operated by its military (source at the link in column E), weighted by a rough price in millions gleaned from the internet: attack aircrafts, attack helicopters, main battle tanks, self-propelled artillery, aircraft carriers, destroyers, frigates, submarines.</t>
  </si>
  <si>
    <t>https://www.globalfirepower.com/</t>
  </si>
  <si>
    <t>OECD Stat, Main Science and Technology Indicators, BERD as a percentage of GDP</t>
  </si>
  <si>
    <t>OECD (2017), Adult education level (indicator). doi: 10.1787/36bce3fe-en (Accessed on 22 September 2017) Tertiary, % of 25-64 year olds, 2016 or latest available (https://data.oecd.org/eduatt/adult-education-level.htm)</t>
  </si>
  <si>
    <t xml:space="preserve">OECD (2017),PISA-indicator\. doi: 10.1787/91952204-en (Accessed on 25 July 2017) </t>
  </si>
  <si>
    <t xml:space="preserve">Survey of Adult Skills (PIAAC) (2012, 2015). </t>
  </si>
  <si>
    <t>UNESCO Institute for Statistics - Global Flow of Tertiary-Level Students</t>
  </si>
  <si>
    <t>Migrant Integration Policy Index</t>
  </si>
  <si>
    <t>OECD Data: Foreign Born Unemployment/Native-born unemployment</t>
  </si>
  <si>
    <t>Sum of relative scores for two measures: Centre for Law and Democracy - Global Right to Information Rating and Freedom House - Freedom of the Press</t>
  </si>
  <si>
    <t>CATO Institute - Human Freedom Index</t>
  </si>
  <si>
    <t xml:space="preserve">Weighted average of  "Services Trade Restrictiveness" of top 10 trading partners' by exports of services. Source: Stats OECD, OECD US services trade restrictiveness dataset, with restrictiveness index for individual services weighed by approximate share of these services in world trade.  </t>
  </si>
  <si>
    <t>Average score for "Enforcement" and for "Trade Secrets and Related Rights," respectively Figures XVI and XIV in U.S. Chamber of Commerce (2018), in top 10 trading partners by exports of services (as weighted by value of trade with each of them).</t>
  </si>
  <si>
    <t>Tax Foundaton - International Tax Competitiveness Index 2017</t>
  </si>
  <si>
    <t>OECD Stat, Dataset: Revenue Statistics - OECD countries: Comparative tables, tax revenue as a percent of total taxation, Taxes on goods and services</t>
  </si>
  <si>
    <t>Rules to Give by: A global philanthropic legal environment index, Nexus 2015.</t>
  </si>
  <si>
    <t>OECD indicators on Employment Protection Legislation, Protection of permanent workers against individual and collective dismissals; and Regulation on temporary forms of employment (sum)</t>
  </si>
  <si>
    <t>World Bank (2017), Doing Business Database: "Starting a Business" and "Resolving Insolvency" Indicators (average)</t>
  </si>
  <si>
    <t>OECD Stat, Dataset: Income Distribution and Poverty: Gini (disposable income, Pre and post taxes and transfers) (difference)</t>
  </si>
  <si>
    <t>OECD Stat, Dataset: Public Expenditure and participation : Public Expenditures as a percentage of GDP: Out-of-work income maintance; Dataset: Incidence of unemployment by duration: Unemployment Rate and % of unemployment short-term. Measure is the product of the 3 rates.</t>
  </si>
  <si>
    <t>OECD stat: Main Science and Technology Indicators: GERD,  multiplied by the percentage of GERD financed by government, divided by GDP</t>
  </si>
  <si>
    <t>OECD stat: Main Science and Technology Indicators: GERD,  multiplied by the percentage of GERD performed by government sector, divided by GDP</t>
  </si>
  <si>
    <t>OECD stat: Main Science and Technology Indicators: Government Allocations for R&amp;D, Civil GBARD for Space Programmes and Defence Budget R&amp;D</t>
  </si>
  <si>
    <t>OECD Stat, Dataset: Main Science and Technology Indicators, R&amp;D Tax Incentive Indicators: Indirect government support through tax incentives/Direct government funding of BERD</t>
  </si>
  <si>
    <t xml:space="preserve">Scimago Institution Ranking: Government Sector, country scores are 4th root rank-weighted average of all insitutions measured. </t>
  </si>
  <si>
    <t xml:space="preserve"> All OECD Stat data available at: http://stats.oecd.org/</t>
  </si>
  <si>
    <t>Report Card Main References</t>
  </si>
  <si>
    <t>Alemani, Enrico, Caroline Klein, Isabelle Koske, Cristiana Vitale and Isabelle Wanner (2013). New Indicators of Competition Law and Policy in 2013 for OECD and Non-OECD countries. OECD Economics Department Working Papers No. 1104. Accessed at: http://www.oecd.org/officialdocuments/publicdisplaydocumentpdf/?cote=ECO/WKP%282013%2996&amp;docLanguage=En</t>
  </si>
  <si>
    <t>Australian Centre for Financial Studies and Mercer (2017). Melbourne Mercer Global Pension Index 2017. Accessed at:https://australiancentre.com.au/wp-content/uploads/2017/10/2017_MMGPI_Report.pdf.</t>
  </si>
  <si>
    <t>Bloomberg Innovation Index. 2017. Accessed at: https://www.bloomberg.com/news/articles/2017-01-17/sweden-gains-south-korea-reigns-as-world-s-most-innovative-economies</t>
  </si>
  <si>
    <t>Centre d'Études prospectives et d'informations internationales (CEPII), Institutional Profiles Database, 2016 edition. Accessed at: http://www.cepii.fr/institutions/EN/ipd.asp</t>
  </si>
  <si>
    <t xml:space="preserve">Centre for Law and Democracy 2017. Global Right to Information Rating, http://www.rti-rating.org/ </t>
  </si>
  <si>
    <t xml:space="preserve">The Conference Board of Canada. 2013. Innovation: International Ranking: Canada benchmarked against 15 countries. http://www.conferenceboard.ca/hcp/Details/Innovation.aspx </t>
  </si>
  <si>
    <t xml:space="preserve">Dutta, Soumitra; Bruno Lanvin and Sacha Wunsch-Vincent. The Global Innovation Index 2017: Innovation Feeding the World. 10th ed. https://www.globalinnovationindex.org/gii-2017-report </t>
  </si>
  <si>
    <t>Dutu, Richard and Patrizio Sicari (2016). Public Spending Efficiency in the OECD, benchmarking Health Care, Education and General Administration. OECD Economics Department Working Papers No. 1278.</t>
  </si>
  <si>
    <t>Ezell, Stephen J., Adams B. Nager and Robert D. Atkinson (2016). Contributors and Detractors: Ranking Countries’ Impact on Global Innovation. Washington, DC, Information technology &amp; Innovation Foundation. Accessed at: http://www2.itif.org/2016-contributors-and-detractors.pdf</t>
  </si>
  <si>
    <t xml:space="preserve">Freedom House 2017. Freedom of the Press 2017: Press Freedom’s Dark Horizon. Freedom House: https://freedomhouse.org/report/table-country-scores-fotp-2017 </t>
  </si>
  <si>
    <r>
      <t xml:space="preserve">Global Competition Review. </t>
    </r>
    <r>
      <rPr>
        <i/>
        <sz val="11"/>
        <color theme="1"/>
        <rFont val="Times New Roman"/>
        <family val="1"/>
      </rPr>
      <t>2016: Rating Enforcement</t>
    </r>
    <r>
      <rPr>
        <sz val="11"/>
        <color theme="1"/>
        <rFont val="Times New Roman"/>
        <family val="1"/>
      </rPr>
      <t>. London, Global Competition review.</t>
    </r>
  </si>
  <si>
    <t xml:space="preserve">Inter-Parliamentary Union (IPU) Women in National Parliaments database. PARLINE. http://archive.ipu.org/parline-e/parlinesearch.asp </t>
  </si>
  <si>
    <t>Information Technology Industry Council (2017). Global Benchmark Report: IT Product Safety Regulations and their Impact on the Ease of Doing Business 2017. Accessed at: https://www.itic.org/public-policy/EaseofBusinessDocMJ_%282%29.pdf</t>
  </si>
  <si>
    <t xml:space="preserve">International Labour Organization (2017). ILOSTAT:  Employment by sex and occupation. (Accessed on August 29 2017) </t>
  </si>
  <si>
    <r>
      <t xml:space="preserve">Miller, Scott and Daniel G. Sofio. 2015. </t>
    </r>
    <r>
      <rPr>
        <i/>
        <sz val="11"/>
        <color theme="1"/>
        <rFont val="Times New Roman"/>
        <family val="1"/>
      </rPr>
      <t>Government-Sponsored Patent pools: Addressing “Innovation Mercantilism.”</t>
    </r>
    <r>
      <rPr>
        <sz val="11"/>
        <color theme="1"/>
        <rFont val="Times New Roman"/>
        <family val="1"/>
      </rPr>
      <t xml:space="preserve"> Washington, D.C., Center for Strategic and International Studies. Scholl Chair in International Business. December. Accessed at: </t>
    </r>
  </si>
  <si>
    <t xml:space="preserve">Migrant Integration Policy Index. 2015. http://www.mipex.eu/what-is-mipex </t>
  </si>
  <si>
    <t xml:space="preserve">Nexus (2015). Rules to Give by: A global philanthropic legal environment index. Nexus https://nexusglobal.org/205413-2/ </t>
  </si>
  <si>
    <t>OECD (2016), Skills Matter: Further Results from the Survey of Adult Skills, Annex A, OECD Skills Studies, OECD Publishing, Paris. http://www.oecd-ilibrary.org/docserver/download/8716011e.pdf?expires=1519839093&amp;id=id&amp;accname=guest&amp;checksum=852430A9E5899BAEC9614F1E1BA3F9E8</t>
  </si>
  <si>
    <t>OECD (2015). OECD Indicators on Employment Protection Legislation: Protection of permanent workers against individual and collective dismissals; and Regulation on temporary forms of employment. https://www.oecd.org/employment/emp/oecdindicatorsofemploymentprotection.htm</t>
  </si>
  <si>
    <t>OECD (2017), Self-employed with employees (indicator). doi: 10.1787/b7bf59b6-en (Accessed on 29 August 2017)</t>
  </si>
  <si>
    <t>OECD (2017), Gender wage gap (indicator). doi: 10.1787/7cee77aa-en (Accessed on 29 August 2017)</t>
  </si>
  <si>
    <t xml:space="preserve">OECD (2017). Social Protection and Well-being: Gender: Employment: Female share of seats on boards of the largest publicly listed companies. http://stats.oecd.org/index.aspx?queryid=54753  </t>
  </si>
  <si>
    <t>OECD (2017). Education at a Glance: OECD Indicators, OECD Publishing, Paris.</t>
  </si>
  <si>
    <t xml:space="preserve">OECD 2016. Better Life Index – Edition 2016: Safety: Feeling Safe walking alone at night http://stats.oecd.org/Index.aspx?DataSetCode=BLI </t>
  </si>
  <si>
    <t xml:space="preserve">OECD (2017), Daily smokers (indicator). doi: 10.1787/1ff488c2-en </t>
  </si>
  <si>
    <t xml:space="preserve">OECD (2017), Alcohol consumption (indicator). doi: 10.1787/e6895909-en </t>
  </si>
  <si>
    <t>OECD (2017), Overweight or obese population (indicator). doi: 10.1787/86583552-</t>
  </si>
  <si>
    <t xml:space="preserve">OECD (2017), Health spending (indicator). doi: 10.1787/8643de7e-en </t>
  </si>
  <si>
    <t>OECD (2017). National Accounts in OECD Countries, Volume 2017 Issue 1: Main Aggregates. OECD Publishing. Accessed at: http://www.keepeek.com/Digital-Asset-Management/oecd/economics/national-accounts-of-oecd-countries-volume-2017-issue-1_na_ma_dt-v2017-1-en#page3</t>
  </si>
  <si>
    <t xml:space="preserve">United Nations 2017. Statistics on Criminal Justice: System Resources United National Office on Drugs and Crime. Vienna: Austria. uploaded on 19 May 2017. https://www.unodc.org/unodc/en/data-and-analysis/crime-and-criminal-justice.html </t>
  </si>
  <si>
    <t>UNESCO Institute for Statistics. UNESCO Global Flow of Tertiary-Level Students. retrieved Sept 22, 2017. http://uis.unesco.org/en/uis-student-flow</t>
  </si>
  <si>
    <t>U.S. Chamber of Commerce (2018). Create: Global Innovation Policy Center International IP Index, Sixth Edition. February. Accessed at:  http://www.theglobalipcenter.com/wp-content/uploads/2018/02/GIPC_IP_Index_2018.pdf</t>
  </si>
  <si>
    <t>Schwab, Klaus. 2016. The Global Competitiveness Report 2016-17. World Economic Forum. http://www3.weforum.org/docs/GCR2016-2017/05FullReport/TheGlobalCompetitivenessReport2016-2017_FINAL.pdf</t>
  </si>
  <si>
    <t>Shott, Tom and Dong-Joon Lim (2015). TFDEA: Technology Forecasting using DEA (Data Envelopment Analysis). R package version 0.9.8.3. https://CRAN.R-project.org/package=TFDEA</t>
  </si>
  <si>
    <t xml:space="preserve">Scimago (2017). Scimago Institution Rankings: Government: All regions and countries. http://scimagoir.com/rankings.php </t>
  </si>
  <si>
    <t xml:space="preserve">Vásquez, Ian and Tanja Porčnik. 2017. The Human Freedom Index 2017. A Global Measurement of Personal, Civil and Economic Freedom. Cato Institute: Washington. </t>
  </si>
  <si>
    <t>World Bank (2017), Doing Business Database: "Starting a Business" Indicator. http://www.doingbusiness.org/data/exploretopics/starting-a-business/frontier</t>
  </si>
  <si>
    <t>World Bank (2017), Doing Business Database: "Resolving Insolvency" Indicator. http://www.doingbusiness.org/data/exploretopics/resolving-insolvency/frontier</t>
  </si>
  <si>
    <t xml:space="preserve">World Bank. 2016. Benchmarking Public Procurement 2017: Assessing Public Procurement Regulatory Systems in 180 economies. http://bpp.worldbank.org/~/media/WBG/BPP/Documents/Reports/Benchmarking-Public-Procurement-2017.pdf </t>
  </si>
  <si>
    <t>World Economic Forum (2017). The Global Competitiveness Report 2017-2018. Accessed at: http://www3.weforum.org/docs/GCR2017-2018/05FullReport/TheGlobalCompetitivenessReport2017%E2%80%932018.pdf</t>
  </si>
  <si>
    <t>World Health Organization, Global Health Observatory data repository, Healthy life Expectancy (HALE) at Birth. http://www.who.int/gho/mortality_burden_disease/life_tables/hale_text/en/</t>
  </si>
  <si>
    <t>Times Higher Education World University Rankings 2017</t>
  </si>
  <si>
    <t>World Economic Forum (2017)</t>
  </si>
  <si>
    <t>QS World University Rankings by Subjects</t>
  </si>
  <si>
    <t>World Bank</t>
  </si>
  <si>
    <t>Subjective evaluation of difficulty of harmonized approach to regulation in following sectors: pharmaceutical, financial and environmental regulation, with unitary states automatically getting a one, and federations progressively less depending on their degree of formal powers and budgetary decentralisation.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</si>
</sst>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0"/>
    <numFmt numFmtId="165" formatCode="0.0000"/>
    <numFmt numFmtId="166" formatCode="#,##0.0_ ;\-#,##0.0\ "/>
    <numFmt numFmtId="167" formatCode="0.0"/>
    <numFmt numFmtId="168" formatCode="_-* #,##0.00\ _€_-;\-* #,##0.00\ _€_-;_-* &quot;-&quot;??\ _€_-;_-@_-"/>
    <numFmt numFmtId="169" formatCode="####"/>
  </numFmts>
  <fonts count="6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name val="Arial"/>
      <family val="2"/>
    </font>
    <font>
      <sz val="8"/>
      <name val="Verdana"/>
      <family val="2"/>
    </font>
    <font>
      <u/>
      <sz val="8"/>
      <name val="Verdana"/>
      <family val="2"/>
    </font>
    <font>
      <b/>
      <sz val="8"/>
      <name val="Verdana"/>
      <family val="2"/>
    </font>
    <font>
      <sz val="8"/>
      <color indexed="9"/>
      <name val="Verdana"/>
      <family val="2"/>
    </font>
    <font>
      <u/>
      <sz val="8"/>
      <color indexed="9"/>
      <name val="Verdana"/>
      <family val="2"/>
    </font>
    <font>
      <b/>
      <sz val="8"/>
      <color indexed="9"/>
      <name val="Verdana"/>
      <family val="2"/>
    </font>
    <font>
      <sz val="8"/>
      <name val="Arial"/>
      <family val="2"/>
    </font>
    <font>
      <vertAlign val="superscript"/>
      <sz val="10"/>
      <name val="Verdana"/>
      <family val="2"/>
    </font>
    <font>
      <b/>
      <u/>
      <sz val="9"/>
      <color indexed="18"/>
      <name val="Verdana"/>
      <family val="2"/>
    </font>
    <font>
      <b/>
      <sz val="9"/>
      <color indexed="10"/>
      <name val="Courier New"/>
      <family val="3"/>
    </font>
    <font>
      <u/>
      <sz val="10"/>
      <color theme="10"/>
      <name val="Arial"/>
      <family val="2"/>
    </font>
    <font>
      <sz val="11"/>
      <color theme="1"/>
      <name val="Times New Roman"/>
      <family val="2"/>
    </font>
    <font>
      <b/>
      <sz val="11"/>
      <color theme="1"/>
      <name val="Times New Roman"/>
      <family val="1"/>
    </font>
    <font>
      <u/>
      <sz val="11"/>
      <color theme="10"/>
      <name val="Times New Roman"/>
      <family val="2"/>
    </font>
    <font>
      <sz val="11"/>
      <name val="Calibri"/>
      <family val="2"/>
    </font>
    <font>
      <sz val="10"/>
      <color theme="1"/>
      <name val="Arial"/>
      <family val="2"/>
    </font>
    <font>
      <sz val="12"/>
      <color theme="1"/>
      <name val="Calibri"/>
      <family val="2"/>
      <scheme val="minor"/>
    </font>
    <font>
      <sz val="11"/>
      <color rgb="FF9C0006"/>
      <name val="Times New Roman"/>
      <family val="2"/>
    </font>
    <font>
      <sz val="11"/>
      <color rgb="FFFF0000"/>
      <name val="Times New Roman"/>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i/>
      <sz val="11"/>
      <color rgb="FF7F7F7F"/>
      <name val="Times New Roman"/>
      <family val="2"/>
    </font>
    <font>
      <b/>
      <sz val="11"/>
      <color theme="1"/>
      <name val="Times New Roman"/>
      <family val="2"/>
    </font>
    <font>
      <sz val="11"/>
      <color theme="0"/>
      <name val="Times New Roman"/>
      <family val="2"/>
    </font>
    <font>
      <sz val="9"/>
      <name val="Arial"/>
      <family val="2"/>
    </font>
    <font>
      <sz val="10"/>
      <name val="MS Sans Serif"/>
      <family val="2"/>
    </font>
    <font>
      <u/>
      <sz val="10"/>
      <color indexed="12"/>
      <name val="Arial"/>
      <family val="2"/>
    </font>
    <font>
      <sz val="9"/>
      <color indexed="9"/>
      <name val="Times"/>
      <family val="1"/>
    </font>
    <font>
      <sz val="10"/>
      <name val="Courier New"/>
      <family val="3"/>
    </font>
    <font>
      <sz val="9"/>
      <color theme="1"/>
      <name val="Arial"/>
      <family val="2"/>
    </font>
    <font>
      <u/>
      <sz val="11"/>
      <color theme="10"/>
      <name val="Calibri"/>
      <family val="2"/>
      <scheme val="minor"/>
    </font>
    <font>
      <b/>
      <i/>
      <sz val="11"/>
      <color theme="1"/>
      <name val="Calibri"/>
      <family val="2"/>
      <scheme val="minor"/>
    </font>
    <font>
      <i/>
      <sz val="11"/>
      <color theme="1"/>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
      <patternFill patternType="solid">
        <fgColor indexed="12"/>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s>
  <cellStyleXfs count="15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33" fillId="0" borderId="0" applyNumberFormat="0" applyFill="0" applyBorder="0" applyAlignment="0" applyProtection="0"/>
    <xf numFmtId="0" fontId="31" fillId="0" borderId="0"/>
    <xf numFmtId="0" fontId="34" fillId="0" borderId="0"/>
    <xf numFmtId="0" fontId="35" fillId="0" borderId="0"/>
    <xf numFmtId="0" fontId="30" fillId="0" borderId="0" applyNumberFormat="0" applyFill="0" applyBorder="0" applyAlignment="0" applyProtection="0"/>
    <xf numFmtId="0" fontId="36" fillId="0" borderId="0"/>
    <xf numFmtId="0" fontId="35" fillId="0" borderId="0"/>
    <xf numFmtId="9" fontId="35" fillId="0" borderId="0" applyFont="0" applyFill="0" applyBorder="0" applyAlignment="0" applyProtection="0"/>
    <xf numFmtId="0" fontId="37" fillId="3" borderId="0" applyNumberFormat="0" applyBorder="0" applyAlignment="0" applyProtection="0"/>
    <xf numFmtId="0" fontId="19" fillId="0" borderId="0"/>
    <xf numFmtId="0" fontId="19" fillId="0" borderId="0"/>
    <xf numFmtId="0" fontId="19" fillId="0" borderId="0"/>
    <xf numFmtId="0" fontId="39" fillId="0" borderId="1" applyNumberFormat="0" applyFill="0" applyAlignment="0" applyProtection="0"/>
    <xf numFmtId="0" fontId="40" fillId="0" borderId="2" applyNumberFormat="0" applyFill="0" applyAlignment="0" applyProtection="0"/>
    <xf numFmtId="0" fontId="41" fillId="0" borderId="3" applyNumberFormat="0" applyFill="0" applyAlignment="0" applyProtection="0"/>
    <xf numFmtId="0" fontId="41" fillId="0" borderId="0" applyNumberFormat="0" applyFill="0" applyBorder="0" applyAlignment="0" applyProtection="0"/>
    <xf numFmtId="0" fontId="42" fillId="2" borderId="0" applyNumberFormat="0" applyBorder="0" applyAlignment="0" applyProtection="0"/>
    <xf numFmtId="0" fontId="43" fillId="4" borderId="0" applyNumberFormat="0" applyBorder="0" applyAlignment="0" applyProtection="0"/>
    <xf numFmtId="0" fontId="44" fillId="5" borderId="4" applyNumberFormat="0" applyAlignment="0" applyProtection="0"/>
    <xf numFmtId="0" fontId="45" fillId="6" borderId="5" applyNumberFormat="0" applyAlignment="0" applyProtection="0"/>
    <xf numFmtId="0" fontId="46" fillId="6" borderId="4" applyNumberFormat="0" applyAlignment="0" applyProtection="0"/>
    <xf numFmtId="0" fontId="47" fillId="0" borderId="6" applyNumberFormat="0" applyFill="0" applyAlignment="0" applyProtection="0"/>
    <xf numFmtId="0" fontId="48" fillId="7" borderId="7" applyNumberFormat="0" applyAlignment="0" applyProtection="0"/>
    <xf numFmtId="0" fontId="38" fillId="0" borderId="0" applyNumberFormat="0" applyFill="0" applyBorder="0" applyAlignment="0" applyProtection="0"/>
    <xf numFmtId="0" fontId="31" fillId="8" borderId="8" applyNumberFormat="0" applyFont="0" applyAlignment="0" applyProtection="0"/>
    <xf numFmtId="0" fontId="49" fillId="0" borderId="0" applyNumberFormat="0" applyFill="0" applyBorder="0" applyAlignment="0" applyProtection="0"/>
    <xf numFmtId="0" fontId="50" fillId="0" borderId="9" applyNumberFormat="0" applyFill="0" applyAlignment="0" applyProtection="0"/>
    <xf numFmtId="0" fontId="5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51" fillId="32" borderId="0" applyNumberFormat="0" applyBorder="0" applyAlignment="0" applyProtection="0"/>
    <xf numFmtId="0" fontId="52" fillId="0" borderId="0"/>
    <xf numFmtId="9" fontId="52" fillId="0" borderId="0" applyFont="0" applyFill="0" applyBorder="0" applyAlignment="0" applyProtection="0"/>
    <xf numFmtId="0" fontId="19" fillId="0" borderId="0"/>
    <xf numFmtId="0" fontId="30" fillId="0" borderId="0" applyNumberFormat="0" applyFill="0" applyBorder="0" applyAlignment="0" applyProtection="0">
      <alignment vertical="top"/>
      <protection locked="0"/>
    </xf>
    <xf numFmtId="43" fontId="35" fillId="0" borderId="0" applyFont="0" applyFill="0" applyBorder="0" applyAlignment="0" applyProtection="0"/>
    <xf numFmtId="168" fontId="35" fillId="0" borderId="0" applyFont="0" applyFill="0" applyBorder="0" applyAlignment="0" applyProtection="0"/>
    <xf numFmtId="0" fontId="1" fillId="0" borderId="0"/>
    <xf numFmtId="0" fontId="19" fillId="0" borderId="0"/>
    <xf numFmtId="0" fontId="17" fillId="13"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7" fillId="3" borderId="0" applyNumberFormat="0" applyBorder="0" applyAlignment="0" applyProtection="0"/>
    <xf numFmtId="0" fontId="53" fillId="0" borderId="0"/>
    <xf numFmtId="0" fontId="1" fillId="22" borderId="0" applyNumberFormat="0" applyBorder="0" applyAlignment="0" applyProtection="0"/>
    <xf numFmtId="0" fontId="1" fillId="10" borderId="0" applyNumberFormat="0" applyBorder="0" applyAlignment="0" applyProtection="0"/>
    <xf numFmtId="0" fontId="17" fillId="2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7" fillId="12" borderId="0" applyNumberFormat="0" applyBorder="0" applyAlignment="0" applyProtection="0"/>
    <xf numFmtId="0" fontId="1" fillId="23" borderId="0" applyNumberFormat="0" applyBorder="0" applyAlignment="0" applyProtection="0"/>
    <xf numFmtId="169" fontId="55" fillId="37" borderId="16"/>
    <xf numFmtId="0" fontId="1" fillId="11" borderId="0" applyNumberFormat="0" applyBorder="0" applyAlignment="0" applyProtection="0"/>
    <xf numFmtId="0" fontId="6" fillId="2" borderId="0" applyNumberFormat="0" applyBorder="0" applyAlignment="0" applyProtection="0"/>
    <xf numFmtId="0" fontId="11" fillId="6" borderId="4" applyNumberFormat="0" applyAlignment="0" applyProtection="0"/>
    <xf numFmtId="0" fontId="1" fillId="18" borderId="0" applyNumberFormat="0" applyBorder="0" applyAlignment="0" applyProtection="0"/>
    <xf numFmtId="0" fontId="1" fillId="19" borderId="0" applyNumberFormat="0" applyBorder="0" applyAlignment="0" applyProtection="0"/>
    <xf numFmtId="0" fontId="17" fillId="17" borderId="0" applyNumberFormat="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6" fillId="2" borderId="0" applyNumberFormat="0" applyBorder="0" applyAlignment="0" applyProtection="0"/>
    <xf numFmtId="0" fontId="17" fillId="24" borderId="0" applyNumberFormat="0" applyBorder="0" applyAlignment="0" applyProtection="0"/>
    <xf numFmtId="0" fontId="7" fillId="3" borderId="0" applyNumberFormat="0" applyBorder="0" applyAlignment="0" applyProtection="0"/>
    <xf numFmtId="0" fontId="54" fillId="0" borderId="0" applyNumberFormat="0" applyFill="0" applyBorder="0" applyAlignment="0" applyProtection="0">
      <alignment vertical="top"/>
      <protection locked="0"/>
    </xf>
    <xf numFmtId="0" fontId="5" fillId="0" borderId="0" applyNumberFormat="0" applyFill="0" applyBorder="0" applyAlignment="0" applyProtection="0"/>
    <xf numFmtId="0" fontId="13" fillId="7" borderId="7" applyNumberFormat="0" applyAlignment="0" applyProtection="0"/>
    <xf numFmtId="0" fontId="1" fillId="31" borderId="0" applyNumberFormat="0" applyBorder="0" applyAlignment="0" applyProtection="0"/>
    <xf numFmtId="0" fontId="5" fillId="0" borderId="3" applyNumberFormat="0" applyFill="0" applyAlignment="0" applyProtection="0"/>
    <xf numFmtId="0" fontId="17" fillId="29" borderId="0" applyNumberFormat="0" applyBorder="0" applyAlignment="0" applyProtection="0"/>
    <xf numFmtId="0" fontId="1" fillId="26" borderId="0" applyNumberFormat="0" applyBorder="0" applyAlignment="0" applyProtection="0"/>
    <xf numFmtId="0" fontId="17" fillId="28" borderId="0" applyNumberFormat="0" applyBorder="0" applyAlignment="0" applyProtection="0"/>
    <xf numFmtId="0" fontId="9" fillId="5" borderId="4" applyNumberFormat="0" applyAlignment="0" applyProtection="0"/>
    <xf numFmtId="0" fontId="12" fillId="0" borderId="6" applyNumberFormat="0" applyFill="0" applyAlignment="0" applyProtection="0"/>
    <xf numFmtId="0" fontId="1" fillId="14" borderId="0" applyNumberFormat="0" applyBorder="0" applyAlignment="0" applyProtection="0"/>
    <xf numFmtId="0" fontId="17" fillId="32" borderId="0" applyNumberFormat="0" applyBorder="0" applyAlignment="0" applyProtection="0"/>
    <xf numFmtId="0" fontId="17" fillId="25" borderId="0" applyNumberFormat="0" applyBorder="0" applyAlignment="0" applyProtection="0"/>
    <xf numFmtId="0" fontId="3" fillId="0" borderId="1" applyNumberFormat="0" applyFill="0" applyAlignment="0" applyProtection="0"/>
    <xf numFmtId="0" fontId="17" fillId="9" borderId="0" applyNumberFormat="0" applyBorder="0" applyAlignment="0" applyProtection="0"/>
    <xf numFmtId="0" fontId="17" fillId="21" borderId="0" applyNumberFormat="0" applyBorder="0" applyAlignment="0" applyProtection="0"/>
    <xf numFmtId="0" fontId="8" fillId="4" borderId="0" applyNumberFormat="0" applyBorder="0" applyAlignment="0" applyProtection="0"/>
    <xf numFmtId="0" fontId="1" fillId="0" borderId="0"/>
    <xf numFmtId="0" fontId="35" fillId="0" borderId="0"/>
    <xf numFmtId="0" fontId="57" fillId="0" borderId="0"/>
    <xf numFmtId="0" fontId="19" fillId="0" borderId="0"/>
    <xf numFmtId="0" fontId="56" fillId="0" borderId="0"/>
    <xf numFmtId="0" fontId="19" fillId="0" borderId="0"/>
    <xf numFmtId="0" fontId="1" fillId="8" borderId="8" applyNumberFormat="0" applyFont="0" applyAlignment="0" applyProtection="0"/>
    <xf numFmtId="0" fontId="10" fillId="6" borderId="5" applyNumberFormat="0" applyAlignment="0" applyProtection="0"/>
    <xf numFmtId="9" fontId="57" fillId="0" borderId="0" applyFont="0" applyFill="0" applyBorder="0" applyAlignment="0" applyProtection="0"/>
    <xf numFmtId="9" fontId="56" fillId="0" borderId="0" applyFont="0" applyFill="0" applyBorder="0" applyAlignment="0" applyProtection="0"/>
    <xf numFmtId="0" fontId="19" fillId="0" borderId="0">
      <alignment horizontal="left" wrapText="1"/>
    </xf>
    <xf numFmtId="0" fontId="16" fillId="0" borderId="9" applyNumberFormat="0" applyFill="0" applyAlignment="0" applyProtection="0"/>
    <xf numFmtId="0" fontId="14" fillId="0" borderId="0" applyNumberFormat="0" applyFill="0" applyBorder="0" applyAlignment="0" applyProtection="0"/>
    <xf numFmtId="0" fontId="58" fillId="0" borderId="0" applyNumberFormat="0" applyFill="0" applyBorder="0" applyAlignment="0" applyProtection="0"/>
  </cellStyleXfs>
  <cellXfs count="60">
    <xf numFmtId="0" fontId="0" fillId="0" borderId="0" xfId="0"/>
    <xf numFmtId="0" fontId="16" fillId="0" borderId="0" xfId="0" applyFont="1"/>
    <xf numFmtId="0" fontId="0" fillId="0" borderId="0" xfId="0" applyAlignment="1">
      <alignment horizontal="center" vertical="top" wrapText="1"/>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xf numFmtId="1" fontId="0" fillId="0" borderId="0" xfId="0" applyNumberFormat="1"/>
    <xf numFmtId="165" fontId="0" fillId="0" borderId="0" xfId="0" applyNumberFormat="1"/>
    <xf numFmtId="2" fontId="0" fillId="0" borderId="0" xfId="0" applyNumberFormat="1"/>
    <xf numFmtId="0" fontId="31" fillId="0" borderId="0" xfId="44"/>
    <xf numFmtId="0" fontId="19" fillId="0" borderId="0" xfId="42"/>
    <xf numFmtId="0" fontId="28" fillId="0" borderId="10" xfId="42" applyFont="1" applyBorder="1" applyAlignment="1">
      <alignment horizontal="left" wrapText="1"/>
    </xf>
    <xf numFmtId="0" fontId="29" fillId="36" borderId="10" xfId="42" applyFont="1" applyFill="1" applyBorder="1" applyAlignment="1">
      <alignment horizontal="center"/>
    </xf>
    <xf numFmtId="0" fontId="27" fillId="0" borderId="14" xfId="42" applyFont="1" applyBorder="1" applyAlignment="1">
      <alignment horizontal="left" wrapText="1"/>
    </xf>
    <xf numFmtId="166" fontId="26" fillId="0" borderId="15" xfId="42" applyNumberFormat="1" applyFont="1" applyBorder="1" applyAlignment="1">
      <alignment horizontal="right"/>
    </xf>
    <xf numFmtId="167" fontId="0" fillId="0" borderId="0" xfId="0" applyNumberFormat="1"/>
    <xf numFmtId="1" fontId="0" fillId="0" borderId="0" xfId="0" applyNumberFormat="1" applyAlignment="1"/>
    <xf numFmtId="0" fontId="32" fillId="0" borderId="0" xfId="44" applyFont="1"/>
    <xf numFmtId="0" fontId="0" fillId="0" borderId="0" xfId="0" applyAlignment="1">
      <alignment horizontal="left" vertical="top" wrapText="1"/>
    </xf>
    <xf numFmtId="0" fontId="0" fillId="0" borderId="0" xfId="0" applyAlignment="1">
      <alignment horizontal="center" vertical="top"/>
    </xf>
    <xf numFmtId="0" fontId="0" fillId="0" borderId="0" xfId="0" applyFill="1" applyAlignment="1">
      <alignment horizontal="left" vertical="top" wrapText="1"/>
    </xf>
    <xf numFmtId="0" fontId="0" fillId="0" borderId="0" xfId="0" applyFill="1" applyAlignment="1">
      <alignment horizontal="center" vertical="top" wrapText="1"/>
    </xf>
    <xf numFmtId="0" fontId="58" fillId="38" borderId="0" xfId="156" applyFill="1" applyAlignment="1">
      <alignment horizontal="left" vertical="top" wrapText="1"/>
    </xf>
    <xf numFmtId="0" fontId="58" fillId="0" borderId="0" xfId="156" applyFill="1" applyAlignment="1">
      <alignment horizontal="left" vertical="top" wrapText="1"/>
    </xf>
    <xf numFmtId="0" fontId="18" fillId="0" borderId="0" xfId="0" applyFont="1" applyAlignment="1">
      <alignment vertical="center"/>
    </xf>
    <xf numFmtId="0" fontId="58" fillId="0" borderId="0" xfId="156" applyAlignment="1">
      <alignment vertical="center"/>
    </xf>
    <xf numFmtId="0" fontId="18" fillId="0" borderId="0" xfId="0" applyFont="1" applyFill="1" applyAlignment="1">
      <alignment horizontal="left" vertical="top" wrapText="1"/>
    </xf>
    <xf numFmtId="0" fontId="0" fillId="0" borderId="0" xfId="0" applyFill="1"/>
    <xf numFmtId="0" fontId="0" fillId="0" borderId="0" xfId="0" applyFont="1" applyFill="1" applyAlignment="1">
      <alignment horizontal="left" vertical="top" wrapText="1"/>
    </xf>
    <xf numFmtId="0" fontId="16" fillId="0" borderId="0" xfId="0" applyFont="1" applyFill="1" applyAlignment="1">
      <alignment horizontal="left" vertical="top" wrapText="1"/>
    </xf>
    <xf numFmtId="0" fontId="0" fillId="0" borderId="0" xfId="0" applyFill="1" applyAlignment="1">
      <alignment horizontal="center" vertical="top"/>
    </xf>
    <xf numFmtId="0" fontId="0" fillId="0" borderId="0" xfId="0" applyFill="1" applyAlignment="1">
      <alignment wrapText="1"/>
    </xf>
    <xf numFmtId="0" fontId="16" fillId="0" borderId="0" xfId="0" applyFont="1" applyAlignment="1">
      <alignment horizontal="center"/>
    </xf>
    <xf numFmtId="0" fontId="16" fillId="0" borderId="0" xfId="0" applyFont="1" applyFill="1" applyAlignment="1">
      <alignment horizontal="left" vertical="top" wrapText="1"/>
    </xf>
    <xf numFmtId="0" fontId="16" fillId="0" borderId="0" xfId="0" applyFont="1" applyAlignment="1">
      <alignment horizontal="center" vertical="top" wrapText="1"/>
    </xf>
    <xf numFmtId="0" fontId="0" fillId="0" borderId="0" xfId="0" applyAlignment="1">
      <alignment horizontal="center" vertical="top" wrapText="1"/>
    </xf>
    <xf numFmtId="0" fontId="59" fillId="0" borderId="0" xfId="0" applyFont="1" applyAlignment="1">
      <alignment horizontal="center"/>
    </xf>
    <xf numFmtId="0" fontId="59" fillId="0" borderId="0" xfId="0" applyFont="1" applyFill="1" applyAlignment="1">
      <alignment horizontal="center"/>
    </xf>
    <xf numFmtId="0" fontId="16" fillId="0" borderId="0" xfId="0" applyFont="1" applyFill="1" applyAlignment="1">
      <alignment horizontal="left"/>
    </xf>
    <xf numFmtId="0" fontId="16" fillId="0" borderId="0" xfId="0" applyFont="1" applyFill="1" applyAlignment="1">
      <alignment horizontal="left" wrapText="1"/>
    </xf>
    <xf numFmtId="0" fontId="23" fillId="34" borderId="11" xfId="42" applyFont="1" applyFill="1" applyBorder="1" applyAlignment="1">
      <alignment horizontal="center" vertical="top" wrapText="1"/>
    </xf>
    <xf numFmtId="0" fontId="23" fillId="34" borderId="12" xfId="42" applyFont="1" applyFill="1" applyBorder="1" applyAlignment="1">
      <alignment horizontal="center" vertical="top" wrapText="1"/>
    </xf>
    <xf numFmtId="0" fontId="25" fillId="34" borderId="11" xfId="42" applyFont="1" applyFill="1" applyBorder="1" applyAlignment="1">
      <alignment horizontal="right" vertical="center" wrapText="1"/>
    </xf>
    <xf numFmtId="0" fontId="25" fillId="34" borderId="13" xfId="42" applyFont="1" applyFill="1" applyBorder="1" applyAlignment="1">
      <alignment horizontal="right" vertical="center" wrapText="1"/>
    </xf>
    <xf numFmtId="0" fontId="25" fillId="34" borderId="12" xfId="42" applyFont="1" applyFill="1" applyBorder="1" applyAlignment="1">
      <alignment horizontal="right" vertical="center" wrapText="1"/>
    </xf>
    <xf numFmtId="0" fontId="25" fillId="33" borderId="11" xfId="42" applyFont="1" applyFill="1" applyBorder="1" applyAlignment="1">
      <alignment horizontal="right" vertical="top" wrapText="1"/>
    </xf>
    <xf numFmtId="0" fontId="25" fillId="33" borderId="13" xfId="42" applyFont="1" applyFill="1" applyBorder="1" applyAlignment="1">
      <alignment horizontal="right" vertical="top" wrapText="1"/>
    </xf>
    <xf numFmtId="0" fontId="25" fillId="33" borderId="12" xfId="42" applyFont="1" applyFill="1" applyBorder="1" applyAlignment="1">
      <alignment horizontal="right" vertical="top" wrapText="1"/>
    </xf>
    <xf numFmtId="0" fontId="24" fillId="33" borderId="13" xfId="42" applyFont="1" applyFill="1" applyBorder="1" applyAlignment="1">
      <alignment vertical="top" wrapText="1"/>
    </xf>
    <xf numFmtId="0" fontId="24" fillId="33" borderId="12" xfId="42" applyFont="1" applyFill="1" applyBorder="1" applyAlignment="1">
      <alignment vertical="top" wrapText="1"/>
    </xf>
    <xf numFmtId="0" fontId="23" fillId="33" borderId="13" xfId="42" applyFont="1" applyFill="1" applyBorder="1" applyAlignment="1">
      <alignment vertical="top" wrapText="1"/>
    </xf>
    <xf numFmtId="0" fontId="23" fillId="33" borderId="12" xfId="42" applyFont="1" applyFill="1" applyBorder="1" applyAlignment="1">
      <alignment vertical="top" wrapText="1"/>
    </xf>
    <xf numFmtId="0" fontId="21" fillId="35" borderId="11" xfId="42" applyFont="1" applyFill="1" applyBorder="1" applyAlignment="1">
      <alignment vertical="top" wrapText="1"/>
    </xf>
    <xf numFmtId="0" fontId="21" fillId="35" borderId="12" xfId="42" applyFont="1" applyFill="1" applyBorder="1" applyAlignment="1">
      <alignment vertical="top" wrapText="1"/>
    </xf>
    <xf numFmtId="0" fontId="20" fillId="35" borderId="11" xfId="42" applyFont="1" applyFill="1" applyBorder="1" applyAlignment="1">
      <alignment vertical="top" wrapText="1"/>
    </xf>
    <xf numFmtId="0" fontId="20" fillId="35" borderId="12" xfId="42" applyFont="1" applyFill="1" applyBorder="1" applyAlignment="1">
      <alignment vertical="top" wrapText="1"/>
    </xf>
    <xf numFmtId="0" fontId="29" fillId="36" borderId="11" xfId="42" applyFont="1" applyFill="1" applyBorder="1" applyAlignment="1">
      <alignment horizontal="center"/>
    </xf>
    <xf numFmtId="0" fontId="29" fillId="36" borderId="12" xfId="42" applyFont="1" applyFill="1" applyBorder="1" applyAlignment="1">
      <alignment horizontal="center"/>
    </xf>
    <xf numFmtId="0" fontId="22" fillId="35" borderId="11" xfId="42" applyFont="1" applyFill="1" applyBorder="1" applyAlignment="1">
      <alignment wrapText="1"/>
    </xf>
    <xf numFmtId="0" fontId="22" fillId="35" borderId="12" xfId="42" applyFont="1" applyFill="1" applyBorder="1" applyAlignment="1">
      <alignment wrapText="1"/>
    </xf>
  </cellXfs>
  <cellStyles count="157">
    <cellStyle name="20% - Accent1" xfId="19" builtinId="30" customBuiltin="1"/>
    <cellStyle name="20% - Accent1 2" xfId="108"/>
    <cellStyle name="20% - Accent1 3" xfId="71"/>
    <cellStyle name="20% - Accent2" xfId="23" builtinId="34" customBuiltin="1"/>
    <cellStyle name="20% - Accent2 2" xfId="136"/>
    <cellStyle name="20% - Accent2 3" xfId="75"/>
    <cellStyle name="20% - Accent3" xfId="27" builtinId="38" customBuiltin="1"/>
    <cellStyle name="20% - Accent3 2" xfId="118"/>
    <cellStyle name="20% - Accent3 3" xfId="79"/>
    <cellStyle name="20% - Accent4" xfId="31" builtinId="42" customBuiltin="1"/>
    <cellStyle name="20% - Accent4 2" xfId="107"/>
    <cellStyle name="20% - Accent4 3" xfId="83"/>
    <cellStyle name="20% - Accent5" xfId="35" builtinId="46" customBuiltin="1"/>
    <cellStyle name="20% - Accent5 2" xfId="132"/>
    <cellStyle name="20% - Accent5 3" xfId="87"/>
    <cellStyle name="20% - Accent6" xfId="39" builtinId="50" customBuiltin="1"/>
    <cellStyle name="20% - Accent6 2" xfId="110"/>
    <cellStyle name="20% - Accent6 3" xfId="91"/>
    <cellStyle name="40% - Accent1" xfId="20" builtinId="31" customBuiltin="1"/>
    <cellStyle name="40% - Accent1 2" xfId="115"/>
    <cellStyle name="40% - Accent1 3" xfId="72"/>
    <cellStyle name="40% - Accent2" xfId="24" builtinId="35" customBuiltin="1"/>
    <cellStyle name="40% - Accent2 2" xfId="104"/>
    <cellStyle name="40% - Accent2 3" xfId="76"/>
    <cellStyle name="40% - Accent3" xfId="28" builtinId="39" customBuiltin="1"/>
    <cellStyle name="40% - Accent3 2" xfId="119"/>
    <cellStyle name="40% - Accent3 3" xfId="80"/>
    <cellStyle name="40% - Accent4" xfId="32" builtinId="43" customBuiltin="1"/>
    <cellStyle name="40% - Accent4 2" xfId="113"/>
    <cellStyle name="40% - Accent4 3" xfId="84"/>
    <cellStyle name="40% - Accent5" xfId="36" builtinId="47" customBuiltin="1"/>
    <cellStyle name="40% - Accent5 2" xfId="111"/>
    <cellStyle name="40% - Accent5 3" xfId="88"/>
    <cellStyle name="40% - Accent6" xfId="40" builtinId="51" customBuiltin="1"/>
    <cellStyle name="40% - Accent6 2" xfId="129"/>
    <cellStyle name="40% - Accent6 3" xfId="92"/>
    <cellStyle name="60% - Accent1" xfId="21" builtinId="32" customBuiltin="1"/>
    <cellStyle name="60% - Accent1 2" xfId="112"/>
    <cellStyle name="60% - Accent1 3" xfId="73"/>
    <cellStyle name="60% - Accent2" xfId="25" builtinId="36" customBuiltin="1"/>
    <cellStyle name="60% - Accent2 2" xfId="103"/>
    <cellStyle name="60% - Accent2 3" xfId="77"/>
    <cellStyle name="60% - Accent3" xfId="29" builtinId="40" customBuiltin="1"/>
    <cellStyle name="60% - Accent3 2" xfId="109"/>
    <cellStyle name="60% - Accent3 3" xfId="81"/>
    <cellStyle name="60% - Accent4" xfId="33" builtinId="44" customBuiltin="1"/>
    <cellStyle name="60% - Accent4 2" xfId="124"/>
    <cellStyle name="60% - Accent4 3" xfId="85"/>
    <cellStyle name="60% - Accent5" xfId="37" builtinId="48" customBuiltin="1"/>
    <cellStyle name="60% - Accent5 2" xfId="133"/>
    <cellStyle name="60% - Accent5 3" xfId="89"/>
    <cellStyle name="60% - Accent6" xfId="41" builtinId="52" customBuiltin="1"/>
    <cellStyle name="60% - Accent6 2" xfId="137"/>
    <cellStyle name="60% - Accent6 3" xfId="93"/>
    <cellStyle name="Accent1" xfId="18" builtinId="29" customBuiltin="1"/>
    <cellStyle name="Accent1 2" xfId="140"/>
    <cellStyle name="Accent1 3" xfId="70"/>
    <cellStyle name="Accent2" xfId="22" builtinId="33" customBuiltin="1"/>
    <cellStyle name="Accent2 2" xfId="102"/>
    <cellStyle name="Accent2 3" xfId="74"/>
    <cellStyle name="Accent3" xfId="26" builtinId="37" customBuiltin="1"/>
    <cellStyle name="Accent3 2" xfId="120"/>
    <cellStyle name="Accent3 3" xfId="78"/>
    <cellStyle name="Accent4" xfId="30" builtinId="41" customBuiltin="1"/>
    <cellStyle name="Accent4 2" xfId="141"/>
    <cellStyle name="Accent4 3" xfId="82"/>
    <cellStyle name="Accent5" xfId="34" builtinId="45" customBuiltin="1"/>
    <cellStyle name="Accent5 2" xfId="138"/>
    <cellStyle name="Accent5 3" xfId="86"/>
    <cellStyle name="Accent6" xfId="38" builtinId="49" customBuiltin="1"/>
    <cellStyle name="Accent6 2" xfId="131"/>
    <cellStyle name="Accent6 3" xfId="90"/>
    <cellStyle name="Bad" xfId="7" builtinId="27" customBuiltin="1"/>
    <cellStyle name="Bad 2" xfId="105"/>
    <cellStyle name="Bad 3" xfId="125"/>
    <cellStyle name="Bad 4" xfId="51"/>
    <cellStyle name="Calculation" xfId="11" builtinId="22" customBuiltin="1"/>
    <cellStyle name="Calculation 2" xfId="117"/>
    <cellStyle name="Calculation 3" xfId="63"/>
    <cellStyle name="Check Cell" xfId="13" builtinId="23" customBuiltin="1"/>
    <cellStyle name="Check Cell 2" xfId="128"/>
    <cellStyle name="Check Cell 3" xfId="65"/>
    <cellStyle name="Comma 2" xfId="98"/>
    <cellStyle name="Comma 3" xfId="99"/>
    <cellStyle name="Date" xfId="114"/>
    <cellStyle name="Explanatory Text" xfId="16" builtinId="53" customBuiltin="1"/>
    <cellStyle name="Explanatory Text 2" xfId="121"/>
    <cellStyle name="Explanatory Text 3" xfId="68"/>
    <cellStyle name="Good" xfId="6" builtinId="26" customBuiltin="1"/>
    <cellStyle name="Good 2" xfId="116"/>
    <cellStyle name="Good 3" xfId="123"/>
    <cellStyle name="Good 4" xfId="59"/>
    <cellStyle name="Heading 1" xfId="2" builtinId="16" customBuiltin="1"/>
    <cellStyle name="Heading 1 2" xfId="139"/>
    <cellStyle name="Heading 1 3" xfId="55"/>
    <cellStyle name="Heading 2" xfId="3" builtinId="17" customBuiltin="1"/>
    <cellStyle name="Heading 2 2" xfId="122"/>
    <cellStyle name="Heading 2 3" xfId="56"/>
    <cellStyle name="Heading 3" xfId="4" builtinId="18" customBuiltin="1"/>
    <cellStyle name="Heading 3 2" xfId="130"/>
    <cellStyle name="Heading 3 3" xfId="57"/>
    <cellStyle name="Heading 4" xfId="5" builtinId="19" customBuiltin="1"/>
    <cellStyle name="Heading 4 2" xfId="127"/>
    <cellStyle name="Heading 4 3" xfId="58"/>
    <cellStyle name="Hyperlink" xfId="156" builtinId="8"/>
    <cellStyle name="Hyperlink 2" xfId="43"/>
    <cellStyle name="Hyperlink 2 2" xfId="126"/>
    <cellStyle name="Hyperlink 2 3" xfId="47"/>
    <cellStyle name="Hyperlink 3" xfId="97"/>
    <cellStyle name="Input" xfId="9" builtinId="20" customBuiltin="1"/>
    <cellStyle name="Input 2" xfId="134"/>
    <cellStyle name="Input 3" xfId="61"/>
    <cellStyle name="Linked Cell" xfId="12" builtinId="24" customBuiltin="1"/>
    <cellStyle name="Linked Cell 2" xfId="135"/>
    <cellStyle name="Linked Cell 3" xfId="64"/>
    <cellStyle name="Neutral" xfId="8" builtinId="28" customBuiltin="1"/>
    <cellStyle name="Neutral 2" xfId="142"/>
    <cellStyle name="Neutral 3" xfId="60"/>
    <cellStyle name="Normal" xfId="0" builtinId="0"/>
    <cellStyle name="Normal 10 2" xfId="53"/>
    <cellStyle name="Normal 16 2" xfId="48"/>
    <cellStyle name="Normal 18" xfId="54"/>
    <cellStyle name="Normal 2" xfId="42"/>
    <cellStyle name="Normal 2 2" xfId="143"/>
    <cellStyle name="Normal 2 2 2" xfId="49"/>
    <cellStyle name="Normal 2 2 4" xfId="144"/>
    <cellStyle name="Normal 2 3" xfId="46"/>
    <cellStyle name="Normal 3" xfId="44"/>
    <cellStyle name="Normal 3 2" xfId="145"/>
    <cellStyle name="Normal 3 3" xfId="52"/>
    <cellStyle name="Normal 4" xfId="94"/>
    <cellStyle name="Normal 4 2" xfId="146"/>
    <cellStyle name="Normal 5" xfId="45"/>
    <cellStyle name="Normal 5 2" xfId="147"/>
    <cellStyle name="Normal 6" xfId="96"/>
    <cellStyle name="Normal 6 2" xfId="148"/>
    <cellStyle name="Normal 7" xfId="100"/>
    <cellStyle name="Normal 8" xfId="101"/>
    <cellStyle name="Normal 9" xfId="106"/>
    <cellStyle name="Note" xfId="15" builtinId="10" customBuiltin="1"/>
    <cellStyle name="Note 2" xfId="149"/>
    <cellStyle name="Note 3" xfId="67"/>
    <cellStyle name="Output" xfId="10" builtinId="21" customBuiltin="1"/>
    <cellStyle name="Output 2" xfId="150"/>
    <cellStyle name="Output 3" xfId="62"/>
    <cellStyle name="Percent 2" xfId="50"/>
    <cellStyle name="Percent 2 2" xfId="151"/>
    <cellStyle name="Percent 3" xfId="95"/>
    <cellStyle name="Percent 3 2" xfId="152"/>
    <cellStyle name="Style 1" xfId="153"/>
    <cellStyle name="Title" xfId="1" builtinId="15" customBuiltin="1"/>
    <cellStyle name="Total" xfId="17" builtinId="25" customBuiltin="1"/>
    <cellStyle name="Total 2" xfId="154"/>
    <cellStyle name="Total 3" xfId="69"/>
    <cellStyle name="Warning Text" xfId="14" builtinId="11" customBuiltin="1"/>
    <cellStyle name="Warning Text 2" xfId="155"/>
    <cellStyle name="Warning Text 3" xfId="66"/>
  </cellStyles>
  <dxfs count="0"/>
  <tableStyles count="1" defaultTableStyle="TableStyleMedium2" defaultPivotStyle="PivotStyleLight16">
    <tableStyle name="PivotTable Style 1" table="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ecd.org/eco/growth/indicatorsofproductmarketregulationhomepage.htm" TargetMode="External"/><Relationship Id="rId13" Type="http://schemas.openxmlformats.org/officeDocument/2006/relationships/hyperlink" Target="http://www.cepii.fr/institutions/EN/ipd.asp" TargetMode="External"/><Relationship Id="rId18" Type="http://schemas.openxmlformats.org/officeDocument/2006/relationships/hyperlink" Target="https://freedomhouse.org/report/table-country-scores-fotp-2017" TargetMode="External"/><Relationship Id="rId26" Type="http://schemas.openxmlformats.org/officeDocument/2006/relationships/hyperlink" Target="http://stats.oecd.org/Index.aspx?DataSetCode=BLI" TargetMode="External"/><Relationship Id="rId3" Type="http://schemas.openxmlformats.org/officeDocument/2006/relationships/hyperlink" Target="http://www.oecd.org/eco/growth/indicatorsofproductmarketregulationhomepage.htm" TargetMode="External"/><Relationship Id="rId21" Type="http://schemas.openxmlformats.org/officeDocument/2006/relationships/hyperlink" Target="http://www.mipex.eu/what-is-mipex" TargetMode="External"/><Relationship Id="rId34" Type="http://schemas.openxmlformats.org/officeDocument/2006/relationships/hyperlink" Target="http://bpp.worldbank.org/~/media/WBG/BPP/Documents/Reports/Benchmarking-Public-Procurement-2017.pdf" TargetMode="External"/><Relationship Id="rId7" Type="http://schemas.openxmlformats.org/officeDocument/2006/relationships/hyperlink" Target="https://www.reuters.com/article/us-amers-reuters-ranking-innovative-univ/reuters-top-100-the-worlds-most-innovative-universities-2017-idUSKCN1C209R" TargetMode="External"/><Relationship Id="rId12" Type="http://schemas.openxmlformats.org/officeDocument/2006/relationships/hyperlink" Target="https://www.bloomberg.com/news/articles/2017-01-17/sweden-gains-south-korea-reigns-as-world-s-most-innovative-economies" TargetMode="External"/><Relationship Id="rId17" Type="http://schemas.openxmlformats.org/officeDocument/2006/relationships/hyperlink" Target="http://www2.itif.org/2016-contributors-and-detractors.pdf" TargetMode="External"/><Relationship Id="rId25" Type="http://schemas.openxmlformats.org/officeDocument/2006/relationships/hyperlink" Target="http://stats.oecd.org/index.aspx?queryid=54753" TargetMode="External"/><Relationship Id="rId33" Type="http://schemas.openxmlformats.org/officeDocument/2006/relationships/hyperlink" Target="http://www.doingbusiness.org/data/exploretopics/resolving-insolvency/frontier" TargetMode="External"/><Relationship Id="rId2" Type="http://schemas.openxmlformats.org/officeDocument/2006/relationships/hyperlink" Target="http://www.oecd.org/eco/growth/indicatorsofproductmarketregulationhomepage.htm" TargetMode="External"/><Relationship Id="rId16" Type="http://schemas.openxmlformats.org/officeDocument/2006/relationships/hyperlink" Target="https://www.globalinnovationindex.org/gii-2017-report" TargetMode="External"/><Relationship Id="rId20" Type="http://schemas.openxmlformats.org/officeDocument/2006/relationships/hyperlink" Target="https://www.itic.org/public-policy/EaseofBusinessDocMJ_%282%29.pdf" TargetMode="External"/><Relationship Id="rId29" Type="http://schemas.openxmlformats.org/officeDocument/2006/relationships/hyperlink" Target="http://www.theglobalipcenter.com/wp-content/uploads/2018/02/GIPC_IP_Index_2018.pdf" TargetMode="External"/><Relationship Id="rId1" Type="http://schemas.openxmlformats.org/officeDocument/2006/relationships/hyperlink" Target="https://www.transparency.org/news/feature/corruption_perceptions_index_2017" TargetMode="External"/><Relationship Id="rId6" Type="http://schemas.openxmlformats.org/officeDocument/2006/relationships/hyperlink" Target="https://worldjusticeproject.org/sites/default/files/documents/WJP_ROLI_2017-18_Online-Edition_0.pdf" TargetMode="External"/><Relationship Id="rId11" Type="http://schemas.openxmlformats.org/officeDocument/2006/relationships/hyperlink" Target="https://australiancentre.com.au/wp-content/uploads/2017/10/2017_MMGPI_Report.pdf" TargetMode="External"/><Relationship Id="rId24" Type="http://schemas.openxmlformats.org/officeDocument/2006/relationships/hyperlink" Target="https://www.oecd.org/employment/emp/oecdindicatorsofemploymentprotection.htm" TargetMode="External"/><Relationship Id="rId32" Type="http://schemas.openxmlformats.org/officeDocument/2006/relationships/hyperlink" Target="http://www.doingbusiness.org/data/exploretopics/starting-a-business/frontier" TargetMode="External"/><Relationship Id="rId5" Type="http://schemas.openxmlformats.org/officeDocument/2006/relationships/hyperlink" Target="http://www.oecd.org/eco/growth/indicatorsofproductmarketregulationhomepage.htm" TargetMode="External"/><Relationship Id="rId15" Type="http://schemas.openxmlformats.org/officeDocument/2006/relationships/hyperlink" Target="http://www.conferenceboard.ca/hcp/Details/Innovation.aspx" TargetMode="External"/><Relationship Id="rId23" Type="http://schemas.openxmlformats.org/officeDocument/2006/relationships/hyperlink" Target="http://www.oecd-ilibrary.org/docserver/download/8716011e.pdf?expires=1519839093&amp;id=id&amp;accname=guest&amp;checksum=852430A9E5899BAEC9614F1E1BA3F9E8" TargetMode="External"/><Relationship Id="rId28" Type="http://schemas.openxmlformats.org/officeDocument/2006/relationships/hyperlink" Target="https://www.unodc.org/unodc/en/data-and-analysis/crime-and-criminal-justice.html" TargetMode="External"/><Relationship Id="rId36" Type="http://schemas.openxmlformats.org/officeDocument/2006/relationships/hyperlink" Target="http://www.who.int/gho/mortality_burden_disease/life_tables/hale_text/en/" TargetMode="External"/><Relationship Id="rId10" Type="http://schemas.openxmlformats.org/officeDocument/2006/relationships/hyperlink" Target="http://www.oecd.org/officialdocuments/publicdisplaydocumentpdf/?cote=ECO/WKP%282013%2996&amp;docLanguage=En" TargetMode="External"/><Relationship Id="rId19" Type="http://schemas.openxmlformats.org/officeDocument/2006/relationships/hyperlink" Target="http://archive.ipu.org/parline-e/parlinesearch.asp" TargetMode="External"/><Relationship Id="rId31" Type="http://schemas.openxmlformats.org/officeDocument/2006/relationships/hyperlink" Target="http://scimagoir.com/rankings.php" TargetMode="External"/><Relationship Id="rId4" Type="http://schemas.openxmlformats.org/officeDocument/2006/relationships/hyperlink" Target="http://www.oecd.org/eco/growth/indicatorsofproductmarketregulationhomepage.htm" TargetMode="External"/><Relationship Id="rId9" Type="http://schemas.openxmlformats.org/officeDocument/2006/relationships/hyperlink" Target="https://www.globalfirepower.com/" TargetMode="External"/><Relationship Id="rId14" Type="http://schemas.openxmlformats.org/officeDocument/2006/relationships/hyperlink" Target="http://www.rti-rating.org/" TargetMode="External"/><Relationship Id="rId22" Type="http://schemas.openxmlformats.org/officeDocument/2006/relationships/hyperlink" Target="https://nexusglobal.org/205413-2/" TargetMode="External"/><Relationship Id="rId27" Type="http://schemas.openxmlformats.org/officeDocument/2006/relationships/hyperlink" Target="http://www.keepeek.com/Digital-Asset-Management/oecd/economics/national-accounts-of-oecd-countries-volume-2017-issue-1_na_ma_dt-v2017-1-en" TargetMode="External"/><Relationship Id="rId30" Type="http://schemas.openxmlformats.org/officeDocument/2006/relationships/hyperlink" Target="http://www3.weforum.org/docs/GCR2016-2017/05FullReport/TheGlobalCompetitivenessReport2016-2017_FINAL.pdf" TargetMode="External"/><Relationship Id="rId35" Type="http://schemas.openxmlformats.org/officeDocument/2006/relationships/hyperlink" Target="http://www3.weforum.org/docs/GCR2017-2018/05FullReport/TheGlobalCompetitivenessReport2017%E2%80%932018.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tats.oecd.org/OECDStat_Metadata/ShowMetadata.ashx?Dataset=PDB_LV&amp;Coords=%5bLOCATION%5d.%5bAUS%5d&amp;ShowOnWeb=true&amp;Lang=en" TargetMode="External"/><Relationship Id="rId2" Type="http://schemas.openxmlformats.org/officeDocument/2006/relationships/hyperlink" Target="http://stats.oecd.org/OECDStat_Metadata/ShowMetadata.ashx?Dataset=PDB_LV&amp;Coords=%5b%5bSUBJECT%5d.%5bT_GDPHRS%5d%2c%5bMEASURE%5d.%5bCPC%5d%5d&amp;ShowOnWeb=true&amp;Lang=en" TargetMode="External"/><Relationship Id="rId1" Type="http://schemas.openxmlformats.org/officeDocument/2006/relationships/hyperlink" Target="http://stats.oecd.org/OECDStat_Metadata/ShowMetadata.ashx?Dataset=PDB_LV&amp;ShowOnWeb=true&amp;Lang=en" TargetMode="External"/><Relationship Id="rId5" Type="http://schemas.openxmlformats.org/officeDocument/2006/relationships/hyperlink" Target="http://stats.oecd.org/OECDStat_Metadata/ShowMetadata.ashx?Dataset=PDB_LV&amp;Coords=%5bLOCATION%5d.%5bISR%5d&amp;ShowOnWeb=true&amp;Lang=en" TargetMode="External"/><Relationship Id="rId4" Type="http://schemas.openxmlformats.org/officeDocument/2006/relationships/hyperlink" Target="http://stats.oecd.org/OECDStat_Metadata/ShowMetadata.ashx?Dataset=PDB_LV&amp;Coords=%5bLOCATION%5d.%5bDEU%5d&amp;ShowOnWeb=true&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tabSelected="1" workbookViewId="0">
      <selection sqref="A1:D1"/>
    </sheetView>
  </sheetViews>
  <sheetFormatPr defaultRowHeight="15" x14ac:dyDescent="0.25"/>
  <cols>
    <col min="1" max="1" width="42.5703125" customWidth="1"/>
    <col min="2" max="2" width="5.140625" customWidth="1"/>
    <col min="3" max="3" width="8.85546875" customWidth="1"/>
    <col min="4" max="4" width="70.85546875" customWidth="1"/>
    <col min="5" max="5" width="51.85546875" customWidth="1"/>
  </cols>
  <sheetData>
    <row r="1" spans="1:5" ht="30" customHeight="1" x14ac:dyDescent="0.25">
      <c r="A1" s="34" t="s">
        <v>159</v>
      </c>
      <c r="B1" s="34"/>
      <c r="C1" s="34"/>
      <c r="D1" s="34"/>
      <c r="E1" s="18"/>
    </row>
    <row r="2" spans="1:5" ht="60" customHeight="1" x14ac:dyDescent="0.25">
      <c r="A2" s="35" t="s">
        <v>190</v>
      </c>
      <c r="B2" s="35"/>
      <c r="C2" s="35"/>
      <c r="D2" s="35"/>
      <c r="E2" s="23"/>
    </row>
    <row r="3" spans="1:5" x14ac:dyDescent="0.25">
      <c r="A3" s="36" t="s">
        <v>157</v>
      </c>
      <c r="B3" s="36"/>
      <c r="C3" s="36"/>
      <c r="D3" s="36"/>
      <c r="E3" s="18"/>
    </row>
    <row r="4" spans="1:5" ht="30" x14ac:dyDescent="0.25">
      <c r="B4" t="s">
        <v>58</v>
      </c>
      <c r="C4" s="2" t="s">
        <v>143</v>
      </c>
      <c r="D4" s="18" t="s">
        <v>131</v>
      </c>
      <c r="E4" s="18"/>
    </row>
    <row r="5" spans="1:5" ht="30" x14ac:dyDescent="0.25">
      <c r="A5" s="20" t="s">
        <v>163</v>
      </c>
      <c r="B5" s="21"/>
      <c r="C5" s="21">
        <v>2016</v>
      </c>
      <c r="D5" s="26" t="s">
        <v>162</v>
      </c>
      <c r="E5" s="18"/>
    </row>
    <row r="6" spans="1:5" ht="60" x14ac:dyDescent="0.25">
      <c r="A6" s="20" t="s">
        <v>164</v>
      </c>
      <c r="B6" s="21"/>
      <c r="C6" s="21">
        <v>2015</v>
      </c>
      <c r="D6" s="26" t="s">
        <v>155</v>
      </c>
      <c r="E6" s="18"/>
    </row>
    <row r="7" spans="1:5" ht="30" x14ac:dyDescent="0.25">
      <c r="A7" s="31" t="s">
        <v>152</v>
      </c>
      <c r="B7" s="21"/>
      <c r="C7" s="21">
        <v>2013</v>
      </c>
      <c r="D7" s="20" t="s">
        <v>199</v>
      </c>
      <c r="E7" s="18"/>
    </row>
    <row r="8" spans="1:5" ht="30" x14ac:dyDescent="0.25">
      <c r="A8" s="31" t="s">
        <v>21</v>
      </c>
      <c r="B8" s="21">
        <v>1</v>
      </c>
      <c r="C8" s="21" t="s">
        <v>153</v>
      </c>
      <c r="D8" s="26" t="s">
        <v>161</v>
      </c>
      <c r="E8" s="18"/>
    </row>
    <row r="9" spans="1:5" x14ac:dyDescent="0.25">
      <c r="A9" s="27" t="s">
        <v>154</v>
      </c>
      <c r="B9" s="21">
        <v>1</v>
      </c>
      <c r="C9" s="21">
        <v>2013</v>
      </c>
      <c r="D9" s="26" t="s">
        <v>188</v>
      </c>
      <c r="E9" s="18"/>
    </row>
    <row r="10" spans="1:5" x14ac:dyDescent="0.25">
      <c r="A10" s="27"/>
      <c r="B10" s="21"/>
      <c r="C10" s="21"/>
      <c r="D10" s="20"/>
      <c r="E10" s="18"/>
    </row>
    <row r="11" spans="1:5" x14ac:dyDescent="0.25">
      <c r="A11" s="37" t="s">
        <v>158</v>
      </c>
      <c r="B11" s="37"/>
      <c r="C11" s="37"/>
      <c r="D11" s="37"/>
      <c r="E11" s="18"/>
    </row>
    <row r="12" spans="1:5" ht="30" x14ac:dyDescent="0.25">
      <c r="A12" s="27"/>
      <c r="B12" s="27" t="s">
        <v>58</v>
      </c>
      <c r="C12" s="21" t="s">
        <v>143</v>
      </c>
      <c r="D12" s="20" t="s">
        <v>131</v>
      </c>
      <c r="E12" s="18"/>
    </row>
    <row r="13" spans="1:5" x14ac:dyDescent="0.25">
      <c r="A13" s="38" t="s">
        <v>63</v>
      </c>
      <c r="B13" s="38"/>
      <c r="C13" s="38"/>
      <c r="D13" s="38"/>
      <c r="E13" s="18"/>
    </row>
    <row r="14" spans="1:5" ht="45" x14ac:dyDescent="0.25">
      <c r="A14" s="31" t="s">
        <v>68</v>
      </c>
      <c r="B14" s="21"/>
      <c r="C14" s="21"/>
      <c r="D14" s="20" t="s">
        <v>200</v>
      </c>
      <c r="E14" s="18"/>
    </row>
    <row r="15" spans="1:5" x14ac:dyDescent="0.25">
      <c r="A15" s="31" t="s">
        <v>69</v>
      </c>
      <c r="B15" s="21"/>
      <c r="C15" s="21"/>
      <c r="D15" s="20" t="s">
        <v>201</v>
      </c>
      <c r="E15" s="18"/>
    </row>
    <row r="16" spans="1:5" x14ac:dyDescent="0.25">
      <c r="A16" s="20" t="s">
        <v>70</v>
      </c>
      <c r="B16" s="21">
        <v>1</v>
      </c>
      <c r="C16" s="21"/>
      <c r="D16" s="26" t="s">
        <v>193</v>
      </c>
      <c r="E16" s="18"/>
    </row>
    <row r="17" spans="1:5" x14ac:dyDescent="0.25">
      <c r="A17" s="31" t="s">
        <v>71</v>
      </c>
      <c r="B17" s="21"/>
      <c r="C17" s="21"/>
      <c r="D17" s="20" t="s">
        <v>202</v>
      </c>
      <c r="E17" s="18"/>
    </row>
    <row r="18" spans="1:5" x14ac:dyDescent="0.25">
      <c r="A18" s="31" t="s">
        <v>72</v>
      </c>
      <c r="B18" s="21"/>
      <c r="C18" s="21"/>
      <c r="D18" s="20" t="s">
        <v>202</v>
      </c>
      <c r="E18" s="18"/>
    </row>
    <row r="19" spans="1:5" ht="45" x14ac:dyDescent="0.25">
      <c r="A19" s="20" t="s">
        <v>73</v>
      </c>
      <c r="B19" s="21"/>
      <c r="C19" s="21" t="s">
        <v>191</v>
      </c>
      <c r="D19" s="20" t="s">
        <v>189</v>
      </c>
      <c r="E19" s="22" t="s">
        <v>192</v>
      </c>
    </row>
    <row r="20" spans="1:5" x14ac:dyDescent="0.25">
      <c r="A20" s="31" t="s">
        <v>74</v>
      </c>
      <c r="B20" s="21"/>
      <c r="C20" s="21">
        <v>2016</v>
      </c>
      <c r="D20" s="20" t="s">
        <v>265</v>
      </c>
      <c r="E20" s="18"/>
    </row>
    <row r="21" spans="1:5" x14ac:dyDescent="0.25">
      <c r="A21" s="31" t="s">
        <v>75</v>
      </c>
      <c r="B21" s="21">
        <v>2</v>
      </c>
      <c r="C21" s="21">
        <v>2017</v>
      </c>
      <c r="D21" s="20" t="s">
        <v>266</v>
      </c>
      <c r="E21" s="18"/>
    </row>
    <row r="22" spans="1:5" ht="30" x14ac:dyDescent="0.25">
      <c r="A22" s="31" t="s">
        <v>76</v>
      </c>
      <c r="B22" s="21"/>
      <c r="C22" s="21">
        <v>2015</v>
      </c>
      <c r="D22" s="20" t="s">
        <v>267</v>
      </c>
      <c r="E22" s="18"/>
    </row>
    <row r="23" spans="1:5" ht="30" x14ac:dyDescent="0.25">
      <c r="A23" s="31" t="s">
        <v>77</v>
      </c>
      <c r="B23" s="21">
        <v>2</v>
      </c>
      <c r="C23" s="21">
        <v>2016</v>
      </c>
      <c r="D23" s="28" t="s">
        <v>141</v>
      </c>
      <c r="E23" s="18"/>
    </row>
    <row r="24" spans="1:5" ht="30" x14ac:dyDescent="0.25">
      <c r="A24" s="31" t="s">
        <v>78</v>
      </c>
      <c r="B24" s="21"/>
      <c r="C24" s="21"/>
      <c r="D24" s="26" t="s">
        <v>13</v>
      </c>
      <c r="E24" s="18"/>
    </row>
    <row r="25" spans="1:5" x14ac:dyDescent="0.25">
      <c r="A25" s="31" t="s">
        <v>79</v>
      </c>
      <c r="B25" s="21"/>
      <c r="C25" s="21"/>
      <c r="D25" s="20" t="s">
        <v>268</v>
      </c>
      <c r="E25" s="18"/>
    </row>
    <row r="26" spans="1:5" x14ac:dyDescent="0.25">
      <c r="A26" s="31" t="s">
        <v>80</v>
      </c>
      <c r="B26" s="21">
        <v>2</v>
      </c>
      <c r="C26" s="21">
        <v>2017</v>
      </c>
      <c r="D26" s="20" t="s">
        <v>203</v>
      </c>
      <c r="E26" s="18"/>
    </row>
    <row r="27" spans="1:5" x14ac:dyDescent="0.25">
      <c r="A27" s="31" t="s">
        <v>81</v>
      </c>
      <c r="B27" s="21"/>
      <c r="C27" s="21">
        <v>2015</v>
      </c>
      <c r="D27" s="20" t="s">
        <v>204</v>
      </c>
      <c r="E27" s="18"/>
    </row>
    <row r="28" spans="1:5" ht="30" x14ac:dyDescent="0.25">
      <c r="A28" s="31" t="s">
        <v>82</v>
      </c>
      <c r="B28" s="21"/>
      <c r="C28" s="21">
        <v>2016</v>
      </c>
      <c r="D28" s="20" t="s">
        <v>205</v>
      </c>
      <c r="E28" s="18"/>
    </row>
    <row r="29" spans="1:5" ht="30" x14ac:dyDescent="0.25">
      <c r="A29" s="31" t="s">
        <v>83</v>
      </c>
      <c r="B29" s="21"/>
      <c r="C29" s="21">
        <v>2017</v>
      </c>
      <c r="D29" s="20" t="s">
        <v>206</v>
      </c>
      <c r="E29" s="18"/>
    </row>
    <row r="30" spans="1:5" x14ac:dyDescent="0.25">
      <c r="A30" s="31" t="s">
        <v>84</v>
      </c>
      <c r="B30" s="21"/>
      <c r="C30" s="21">
        <v>2017</v>
      </c>
      <c r="D30" s="20" t="s">
        <v>207</v>
      </c>
      <c r="E30" s="18"/>
    </row>
    <row r="31" spans="1:5" ht="30" x14ac:dyDescent="0.25">
      <c r="A31" s="31" t="s">
        <v>85</v>
      </c>
      <c r="B31" s="21"/>
      <c r="C31" s="21"/>
      <c r="D31" s="20" t="s">
        <v>86</v>
      </c>
      <c r="E31" s="18"/>
    </row>
    <row r="32" spans="1:5" x14ac:dyDescent="0.25">
      <c r="A32" s="31"/>
      <c r="B32" s="21"/>
      <c r="C32" s="21"/>
      <c r="D32" s="20"/>
      <c r="E32" s="18"/>
    </row>
    <row r="33" spans="1:5" x14ac:dyDescent="0.25">
      <c r="A33" s="39" t="s">
        <v>87</v>
      </c>
      <c r="B33" s="39"/>
      <c r="C33" s="39"/>
      <c r="D33" s="39"/>
      <c r="E33" s="18"/>
    </row>
    <row r="34" spans="1:5" ht="30" x14ac:dyDescent="0.25">
      <c r="A34" s="20" t="s">
        <v>88</v>
      </c>
      <c r="B34" s="21"/>
      <c r="C34" s="21"/>
      <c r="D34" s="20" t="s">
        <v>90</v>
      </c>
      <c r="E34" s="18"/>
    </row>
    <row r="35" spans="1:5" ht="60" x14ac:dyDescent="0.25">
      <c r="A35" s="20" t="s">
        <v>89</v>
      </c>
      <c r="B35" s="21"/>
      <c r="C35" s="21">
        <v>2017</v>
      </c>
      <c r="D35" s="20" t="s">
        <v>177</v>
      </c>
      <c r="E35" s="18"/>
    </row>
    <row r="36" spans="1:5" ht="60" x14ac:dyDescent="0.25">
      <c r="A36" s="20" t="s">
        <v>91</v>
      </c>
      <c r="B36" s="21"/>
      <c r="C36" s="21">
        <v>2017</v>
      </c>
      <c r="D36" s="20" t="s">
        <v>208</v>
      </c>
      <c r="E36" s="18"/>
    </row>
    <row r="37" spans="1:5" ht="60" x14ac:dyDescent="0.25">
      <c r="A37" s="20" t="s">
        <v>92</v>
      </c>
      <c r="B37" s="21"/>
      <c r="C37" s="21">
        <v>2017</v>
      </c>
      <c r="D37" s="20" t="s">
        <v>209</v>
      </c>
      <c r="E37" s="18"/>
    </row>
    <row r="38" spans="1:5" ht="30" x14ac:dyDescent="0.25">
      <c r="A38" s="20" t="s">
        <v>97</v>
      </c>
      <c r="B38" s="21"/>
      <c r="C38" s="21">
        <v>2013</v>
      </c>
      <c r="D38" s="20" t="s">
        <v>182</v>
      </c>
      <c r="E38" s="22" t="s">
        <v>179</v>
      </c>
    </row>
    <row r="39" spans="1:5" ht="30" x14ac:dyDescent="0.25">
      <c r="A39" s="20" t="s">
        <v>98</v>
      </c>
      <c r="B39" s="21"/>
      <c r="C39" s="21">
        <v>2013</v>
      </c>
      <c r="D39" s="20" t="s">
        <v>181</v>
      </c>
      <c r="E39" s="22" t="s">
        <v>179</v>
      </c>
    </row>
    <row r="40" spans="1:5" ht="30" x14ac:dyDescent="0.25">
      <c r="A40" s="20" t="s">
        <v>99</v>
      </c>
      <c r="B40" s="21"/>
      <c r="C40" s="21">
        <v>2013</v>
      </c>
      <c r="D40" s="20" t="s">
        <v>180</v>
      </c>
      <c r="E40" s="22" t="s">
        <v>179</v>
      </c>
    </row>
    <row r="41" spans="1:5" ht="30" x14ac:dyDescent="0.25">
      <c r="A41" s="20" t="s">
        <v>100</v>
      </c>
      <c r="B41" s="21"/>
      <c r="C41" s="21">
        <v>2013</v>
      </c>
      <c r="D41" s="20" t="s">
        <v>194</v>
      </c>
      <c r="E41" s="22" t="s">
        <v>179</v>
      </c>
    </row>
    <row r="42" spans="1:5" ht="45" x14ac:dyDescent="0.25">
      <c r="A42" s="20" t="s">
        <v>93</v>
      </c>
      <c r="B42" s="21"/>
      <c r="C42" s="21">
        <v>2013</v>
      </c>
      <c r="D42" s="20" t="s">
        <v>134</v>
      </c>
      <c r="E42" s="18"/>
    </row>
    <row r="43" spans="1:5" x14ac:dyDescent="0.25">
      <c r="A43" s="20" t="s">
        <v>101</v>
      </c>
      <c r="B43" s="21"/>
      <c r="C43" s="21">
        <v>2016</v>
      </c>
      <c r="D43" s="20" t="s">
        <v>135</v>
      </c>
      <c r="E43" s="18"/>
    </row>
    <row r="44" spans="1:5" x14ac:dyDescent="0.25">
      <c r="A44" s="20"/>
      <c r="B44" s="21"/>
      <c r="C44" s="21"/>
      <c r="D44" s="20"/>
      <c r="E44" s="18"/>
    </row>
    <row r="45" spans="1:5" ht="26.25" customHeight="1" x14ac:dyDescent="0.25">
      <c r="A45" s="33" t="s">
        <v>94</v>
      </c>
      <c r="B45" s="33"/>
      <c r="C45" s="33"/>
      <c r="D45" s="33"/>
      <c r="E45" s="18"/>
    </row>
    <row r="46" spans="1:5" ht="30" x14ac:dyDescent="0.25">
      <c r="A46" s="20" t="s">
        <v>95</v>
      </c>
      <c r="B46" s="21"/>
      <c r="C46" s="21"/>
      <c r="D46" s="20" t="s">
        <v>86</v>
      </c>
      <c r="E46" s="18"/>
    </row>
    <row r="47" spans="1:5" ht="30" x14ac:dyDescent="0.25">
      <c r="A47" s="20" t="s">
        <v>96</v>
      </c>
      <c r="B47" s="21">
        <v>2</v>
      </c>
      <c r="C47" s="21">
        <v>2016</v>
      </c>
      <c r="D47" s="28" t="s">
        <v>144</v>
      </c>
      <c r="E47" s="18"/>
    </row>
    <row r="48" spans="1:5" ht="90" x14ac:dyDescent="0.25">
      <c r="A48" s="20" t="s">
        <v>109</v>
      </c>
      <c r="B48" s="21">
        <v>2</v>
      </c>
      <c r="C48" s="21" t="s">
        <v>176</v>
      </c>
      <c r="D48" s="20" t="s">
        <v>184</v>
      </c>
      <c r="E48" s="22" t="s">
        <v>179</v>
      </c>
    </row>
    <row r="49" spans="1:5" ht="30" x14ac:dyDescent="0.25">
      <c r="A49" s="20" t="s">
        <v>110</v>
      </c>
      <c r="B49" s="21">
        <v>2</v>
      </c>
      <c r="C49" s="21">
        <v>2016</v>
      </c>
      <c r="D49" s="20" t="s">
        <v>183</v>
      </c>
      <c r="E49" s="22" t="s">
        <v>178</v>
      </c>
    </row>
    <row r="50" spans="1:5" ht="30" x14ac:dyDescent="0.25">
      <c r="A50" s="20" t="s">
        <v>111</v>
      </c>
      <c r="B50" s="21" t="s">
        <v>186</v>
      </c>
      <c r="C50" s="21">
        <v>2016</v>
      </c>
      <c r="D50" s="20" t="s">
        <v>185</v>
      </c>
      <c r="E50" s="22" t="s">
        <v>187</v>
      </c>
    </row>
    <row r="51" spans="1:5" x14ac:dyDescent="0.25">
      <c r="A51" s="33" t="s">
        <v>112</v>
      </c>
      <c r="B51" s="33"/>
      <c r="C51" s="33"/>
      <c r="D51" s="33"/>
      <c r="E51" s="18"/>
    </row>
    <row r="52" spans="1:5" x14ac:dyDescent="0.25">
      <c r="A52" s="20" t="s">
        <v>115</v>
      </c>
      <c r="B52" s="21"/>
      <c r="C52" s="21">
        <v>2017</v>
      </c>
      <c r="D52" s="20" t="s">
        <v>210</v>
      </c>
      <c r="E52" s="18"/>
    </row>
    <row r="53" spans="1:5" ht="30" x14ac:dyDescent="0.25">
      <c r="A53" s="20" t="s">
        <v>116</v>
      </c>
      <c r="B53" s="21"/>
      <c r="C53" s="21">
        <v>2015</v>
      </c>
      <c r="D53" s="20" t="s">
        <v>211</v>
      </c>
      <c r="E53" s="18"/>
    </row>
    <row r="54" spans="1:5" x14ac:dyDescent="0.25">
      <c r="A54" s="20" t="s">
        <v>117</v>
      </c>
      <c r="B54" s="21"/>
      <c r="C54" s="21">
        <v>2015</v>
      </c>
      <c r="D54" s="31" t="s">
        <v>212</v>
      </c>
      <c r="E54" s="18"/>
    </row>
    <row r="55" spans="1:5" x14ac:dyDescent="0.25">
      <c r="A55" s="33" t="s">
        <v>113</v>
      </c>
      <c r="B55" s="33"/>
      <c r="C55" s="33"/>
      <c r="D55" s="33"/>
      <c r="E55" s="18"/>
    </row>
    <row r="56" spans="1:5" x14ac:dyDescent="0.25">
      <c r="A56" s="20" t="s">
        <v>118</v>
      </c>
      <c r="B56" s="21"/>
      <c r="C56" s="21">
        <v>2014</v>
      </c>
      <c r="D56" s="20" t="s">
        <v>13</v>
      </c>
      <c r="E56" s="18"/>
    </row>
    <row r="57" spans="1:5" ht="75" x14ac:dyDescent="0.25">
      <c r="A57" s="20" t="s">
        <v>119</v>
      </c>
      <c r="B57" s="21"/>
      <c r="C57" s="21">
        <v>2017</v>
      </c>
      <c r="D57" s="20" t="s">
        <v>269</v>
      </c>
      <c r="E57" s="18"/>
    </row>
    <row r="58" spans="1:5" ht="60" x14ac:dyDescent="0.25">
      <c r="A58" s="20" t="s">
        <v>120</v>
      </c>
      <c r="B58" s="21">
        <v>3</v>
      </c>
      <c r="C58" s="21">
        <v>2017</v>
      </c>
      <c r="D58" s="20" t="s">
        <v>149</v>
      </c>
      <c r="E58" s="18"/>
    </row>
    <row r="59" spans="1:5" ht="30" x14ac:dyDescent="0.25">
      <c r="A59" s="20" t="s">
        <v>121</v>
      </c>
      <c r="B59" s="21">
        <v>1</v>
      </c>
      <c r="C59" s="21"/>
      <c r="D59" s="20" t="s">
        <v>132</v>
      </c>
      <c r="E59" s="18"/>
    </row>
    <row r="60" spans="1:5" ht="30" x14ac:dyDescent="0.25">
      <c r="A60" s="20" t="s">
        <v>122</v>
      </c>
      <c r="B60" s="21"/>
      <c r="C60" s="21">
        <v>2015</v>
      </c>
      <c r="D60" s="20" t="s">
        <v>148</v>
      </c>
      <c r="E60" s="18"/>
    </row>
    <row r="61" spans="1:5" ht="30" x14ac:dyDescent="0.25">
      <c r="A61" s="20" t="s">
        <v>123</v>
      </c>
      <c r="B61" s="21">
        <v>2</v>
      </c>
      <c r="C61" s="21">
        <v>2016</v>
      </c>
      <c r="D61" s="28" t="s">
        <v>145</v>
      </c>
      <c r="E61" s="18"/>
    </row>
    <row r="62" spans="1:5" ht="30" x14ac:dyDescent="0.25">
      <c r="A62" s="20" t="s">
        <v>136</v>
      </c>
      <c r="B62" s="21">
        <v>2</v>
      </c>
      <c r="C62" s="21">
        <v>2016</v>
      </c>
      <c r="D62" s="28" t="s">
        <v>137</v>
      </c>
      <c r="E62" s="18"/>
    </row>
    <row r="63" spans="1:5" ht="45" x14ac:dyDescent="0.25">
      <c r="A63" s="20" t="s">
        <v>124</v>
      </c>
      <c r="B63" s="21"/>
      <c r="C63" s="21">
        <v>2013</v>
      </c>
      <c r="D63" s="20" t="s">
        <v>213</v>
      </c>
      <c r="E63" s="18"/>
    </row>
    <row r="64" spans="1:5" ht="30" x14ac:dyDescent="0.25">
      <c r="A64" s="20" t="s">
        <v>125</v>
      </c>
      <c r="B64" s="21"/>
      <c r="C64" s="21">
        <v>2017</v>
      </c>
      <c r="D64" s="20" t="s">
        <v>214</v>
      </c>
      <c r="E64" s="18"/>
    </row>
    <row r="65" spans="1:5" x14ac:dyDescent="0.25">
      <c r="A65" s="33" t="s">
        <v>114</v>
      </c>
      <c r="B65" s="33"/>
      <c r="C65" s="33"/>
      <c r="D65" s="33"/>
      <c r="E65" s="18"/>
    </row>
    <row r="66" spans="1:5" ht="30" x14ac:dyDescent="0.25">
      <c r="A66" s="20" t="s">
        <v>126</v>
      </c>
      <c r="B66" s="21"/>
      <c r="C66" s="21">
        <v>2017</v>
      </c>
      <c r="D66" s="20" t="s">
        <v>166</v>
      </c>
      <c r="E66" s="18"/>
    </row>
    <row r="67" spans="1:5" x14ac:dyDescent="0.25">
      <c r="A67" s="20" t="s">
        <v>127</v>
      </c>
      <c r="B67" s="21"/>
      <c r="C67" s="21">
        <v>2017</v>
      </c>
      <c r="D67" s="20" t="s">
        <v>169</v>
      </c>
      <c r="E67" s="18"/>
    </row>
    <row r="68" spans="1:5" x14ac:dyDescent="0.25">
      <c r="A68" s="20" t="s">
        <v>128</v>
      </c>
      <c r="B68" s="21"/>
      <c r="C68" s="21">
        <v>2017</v>
      </c>
      <c r="D68" s="20" t="s">
        <v>168</v>
      </c>
      <c r="E68" s="18"/>
    </row>
    <row r="69" spans="1:5" ht="30" x14ac:dyDescent="0.25">
      <c r="A69" s="20" t="s">
        <v>129</v>
      </c>
      <c r="B69" s="21"/>
      <c r="C69" s="21">
        <v>2017</v>
      </c>
      <c r="D69" s="20" t="s">
        <v>167</v>
      </c>
      <c r="E69" s="18"/>
    </row>
    <row r="70" spans="1:5" ht="60" x14ac:dyDescent="0.25">
      <c r="A70" s="20" t="s">
        <v>130</v>
      </c>
      <c r="B70" s="21">
        <v>3</v>
      </c>
      <c r="C70" s="21">
        <v>2017</v>
      </c>
      <c r="D70" s="20" t="s">
        <v>165</v>
      </c>
      <c r="E70" s="18"/>
    </row>
    <row r="71" spans="1:5" x14ac:dyDescent="0.25">
      <c r="A71" s="20" t="s">
        <v>138</v>
      </c>
      <c r="B71" s="21"/>
      <c r="C71" s="21">
        <v>2015</v>
      </c>
      <c r="D71" s="20" t="s">
        <v>139</v>
      </c>
      <c r="E71" s="18"/>
    </row>
    <row r="72" spans="1:5" x14ac:dyDescent="0.25">
      <c r="A72" s="29" t="s">
        <v>62</v>
      </c>
      <c r="B72" s="21"/>
      <c r="C72" s="21"/>
      <c r="D72" s="20"/>
      <c r="E72" s="18"/>
    </row>
    <row r="73" spans="1:5" ht="30" x14ac:dyDescent="0.25">
      <c r="A73" s="20" t="s">
        <v>64</v>
      </c>
      <c r="B73" s="21"/>
      <c r="C73" s="21">
        <v>2016</v>
      </c>
      <c r="D73" s="20" t="s">
        <v>215</v>
      </c>
      <c r="E73" s="18"/>
    </row>
    <row r="74" spans="1:5" ht="30" x14ac:dyDescent="0.25">
      <c r="A74" s="20" t="s">
        <v>65</v>
      </c>
      <c r="B74" s="21">
        <v>2</v>
      </c>
      <c r="C74" s="21">
        <v>2016</v>
      </c>
      <c r="D74" s="28" t="s">
        <v>140</v>
      </c>
      <c r="E74" s="18"/>
    </row>
    <row r="75" spans="1:5" ht="30" x14ac:dyDescent="0.25">
      <c r="A75" s="20" t="s">
        <v>146</v>
      </c>
      <c r="B75" s="21">
        <v>2</v>
      </c>
      <c r="C75" s="21">
        <v>2016</v>
      </c>
      <c r="D75" s="28" t="s">
        <v>147</v>
      </c>
      <c r="E75" s="18"/>
    </row>
    <row r="76" spans="1:5" ht="60" x14ac:dyDescent="0.25">
      <c r="A76" s="20" t="s">
        <v>67</v>
      </c>
      <c r="B76" s="21"/>
      <c r="C76" s="21">
        <v>2015</v>
      </c>
      <c r="D76" s="20" t="s">
        <v>216</v>
      </c>
      <c r="E76" s="18"/>
    </row>
    <row r="77" spans="1:5" x14ac:dyDescent="0.25">
      <c r="A77" s="20" t="s">
        <v>66</v>
      </c>
      <c r="B77" s="21"/>
      <c r="C77" s="21">
        <v>2017</v>
      </c>
      <c r="D77" s="20" t="s">
        <v>142</v>
      </c>
      <c r="E77" s="18"/>
    </row>
    <row r="78" spans="1:5" x14ac:dyDescent="0.25">
      <c r="A78" s="33" t="s">
        <v>59</v>
      </c>
      <c r="B78" s="33"/>
      <c r="C78" s="33"/>
      <c r="D78" s="33"/>
      <c r="E78" s="18"/>
    </row>
    <row r="79" spans="1:5" ht="30" x14ac:dyDescent="0.25">
      <c r="A79" s="20" t="s">
        <v>60</v>
      </c>
      <c r="B79" s="21"/>
      <c r="C79" s="21">
        <v>2013</v>
      </c>
      <c r="D79" s="20" t="s">
        <v>217</v>
      </c>
      <c r="E79" s="18"/>
    </row>
    <row r="80" spans="1:5" ht="30" x14ac:dyDescent="0.25">
      <c r="A80" s="20" t="s">
        <v>107</v>
      </c>
      <c r="B80" s="21"/>
      <c r="C80" s="21">
        <v>2013</v>
      </c>
      <c r="D80" s="20" t="s">
        <v>218</v>
      </c>
      <c r="E80" s="18"/>
    </row>
    <row r="81" spans="1:5" ht="45" x14ac:dyDescent="0.25">
      <c r="A81" s="20" t="s">
        <v>61</v>
      </c>
      <c r="B81" s="21"/>
      <c r="C81" s="21">
        <v>2015</v>
      </c>
      <c r="D81" s="20" t="s">
        <v>171</v>
      </c>
      <c r="E81" s="18"/>
    </row>
    <row r="82" spans="1:5" ht="30" x14ac:dyDescent="0.25">
      <c r="A82" s="20" t="s">
        <v>108</v>
      </c>
      <c r="B82" s="21"/>
      <c r="C82" s="21">
        <v>2013</v>
      </c>
      <c r="D82" s="20" t="s">
        <v>219</v>
      </c>
      <c r="E82" s="18"/>
    </row>
    <row r="83" spans="1:5" ht="75" x14ac:dyDescent="0.25">
      <c r="A83" s="20" t="s">
        <v>102</v>
      </c>
      <c r="B83" s="21"/>
      <c r="C83" s="21">
        <v>2017</v>
      </c>
      <c r="D83" s="20" t="s">
        <v>197</v>
      </c>
      <c r="E83" s="22" t="s">
        <v>198</v>
      </c>
    </row>
    <row r="84" spans="1:5" ht="75" x14ac:dyDescent="0.25">
      <c r="A84" s="20" t="s">
        <v>103</v>
      </c>
      <c r="B84" s="21"/>
      <c r="C84" s="21">
        <v>2016</v>
      </c>
      <c r="D84" s="20" t="s">
        <v>196</v>
      </c>
      <c r="E84" s="23"/>
    </row>
    <row r="85" spans="1:5" ht="75" x14ac:dyDescent="0.25">
      <c r="A85" s="20" t="s">
        <v>104</v>
      </c>
      <c r="B85" s="21"/>
      <c r="C85" s="21">
        <v>2013</v>
      </c>
      <c r="D85" s="20" t="s">
        <v>195</v>
      </c>
      <c r="E85" s="20"/>
    </row>
    <row r="86" spans="1:5" ht="45" x14ac:dyDescent="0.25">
      <c r="A86" s="20" t="s">
        <v>173</v>
      </c>
      <c r="B86" s="21"/>
      <c r="C86" s="21">
        <v>2017</v>
      </c>
      <c r="D86" s="20" t="s">
        <v>220</v>
      </c>
      <c r="E86" s="18"/>
    </row>
    <row r="87" spans="1:5" ht="30" x14ac:dyDescent="0.25">
      <c r="A87" s="20" t="s">
        <v>174</v>
      </c>
      <c r="B87" s="21"/>
      <c r="C87" s="21">
        <v>2016</v>
      </c>
      <c r="D87" s="28" t="s">
        <v>175</v>
      </c>
      <c r="E87" s="18"/>
    </row>
    <row r="88" spans="1:5" ht="30" x14ac:dyDescent="0.25">
      <c r="A88" s="20" t="s">
        <v>105</v>
      </c>
      <c r="B88" s="21">
        <v>2</v>
      </c>
      <c r="C88" s="21">
        <v>2016</v>
      </c>
      <c r="D88" s="28" t="s">
        <v>133</v>
      </c>
      <c r="E88" s="18"/>
    </row>
    <row r="89" spans="1:5" ht="30" x14ac:dyDescent="0.25">
      <c r="A89" s="20" t="s">
        <v>172</v>
      </c>
      <c r="B89" s="21"/>
      <c r="C89" s="21">
        <v>2017</v>
      </c>
      <c r="D89" s="20" t="s">
        <v>221</v>
      </c>
      <c r="E89" s="18"/>
    </row>
    <row r="90" spans="1:5" ht="30" x14ac:dyDescent="0.25">
      <c r="A90" s="20" t="s">
        <v>106</v>
      </c>
      <c r="B90" s="21">
        <v>3</v>
      </c>
      <c r="C90" s="21">
        <v>2017</v>
      </c>
      <c r="D90" s="20" t="s">
        <v>150</v>
      </c>
      <c r="E90" s="18"/>
    </row>
    <row r="91" spans="1:5" x14ac:dyDescent="0.25">
      <c r="A91" s="33" t="s">
        <v>151</v>
      </c>
      <c r="B91" s="33"/>
      <c r="C91" s="33"/>
      <c r="D91" s="33"/>
      <c r="E91" s="18"/>
    </row>
    <row r="92" spans="1:5" ht="45" x14ac:dyDescent="0.25">
      <c r="A92" s="29"/>
      <c r="B92" s="21">
        <v>1</v>
      </c>
      <c r="C92" s="21"/>
      <c r="D92" s="20" t="s">
        <v>156</v>
      </c>
      <c r="E92" s="18"/>
    </row>
    <row r="93" spans="1:5" x14ac:dyDescent="0.25">
      <c r="A93" s="20"/>
      <c r="B93" s="21">
        <v>2</v>
      </c>
      <c r="C93" s="30"/>
      <c r="D93" s="20" t="s">
        <v>160</v>
      </c>
      <c r="E93" s="18"/>
    </row>
    <row r="94" spans="1:5" ht="30" x14ac:dyDescent="0.25">
      <c r="A94" s="20"/>
      <c r="B94" s="21">
        <v>3</v>
      </c>
      <c r="C94" s="30"/>
      <c r="D94" s="20" t="s">
        <v>170</v>
      </c>
      <c r="E94" s="18"/>
    </row>
    <row r="95" spans="1:5" ht="30" x14ac:dyDescent="0.25">
      <c r="A95" s="18" t="s">
        <v>222</v>
      </c>
      <c r="C95" s="19"/>
      <c r="D95" s="18"/>
      <c r="E95" s="18"/>
    </row>
    <row r="96" spans="1:5" x14ac:dyDescent="0.25">
      <c r="C96" s="19"/>
      <c r="D96" s="18"/>
      <c r="E96" s="18"/>
    </row>
    <row r="97" spans="1:5" x14ac:dyDescent="0.25">
      <c r="D97" s="18"/>
      <c r="E97" s="18"/>
    </row>
    <row r="98" spans="1:5" x14ac:dyDescent="0.25">
      <c r="D98" s="18"/>
      <c r="E98" s="18"/>
    </row>
    <row r="99" spans="1:5" x14ac:dyDescent="0.25">
      <c r="D99" s="18"/>
      <c r="E99" s="18"/>
    </row>
    <row r="100" spans="1:5" x14ac:dyDescent="0.25">
      <c r="A100" s="32" t="s">
        <v>223</v>
      </c>
      <c r="B100" s="32"/>
      <c r="C100" s="32"/>
      <c r="D100" s="32"/>
      <c r="E100" s="18"/>
    </row>
    <row r="101" spans="1:5" x14ac:dyDescent="0.25">
      <c r="A101" s="25" t="s">
        <v>224</v>
      </c>
      <c r="D101" s="18"/>
    </row>
    <row r="102" spans="1:5" x14ac:dyDescent="0.25">
      <c r="A102" s="25" t="s">
        <v>225</v>
      </c>
      <c r="D102" s="18"/>
    </row>
    <row r="103" spans="1:5" x14ac:dyDescent="0.25">
      <c r="A103" s="25" t="s">
        <v>226</v>
      </c>
      <c r="D103" s="18"/>
    </row>
    <row r="104" spans="1:5" x14ac:dyDescent="0.25">
      <c r="A104" s="25" t="s">
        <v>227</v>
      </c>
      <c r="D104" s="18"/>
    </row>
    <row r="105" spans="1:5" x14ac:dyDescent="0.25">
      <c r="A105" s="25" t="s">
        <v>228</v>
      </c>
      <c r="D105" s="18"/>
    </row>
    <row r="106" spans="1:5" x14ac:dyDescent="0.25">
      <c r="A106" s="25" t="s">
        <v>229</v>
      </c>
      <c r="D106" s="18"/>
    </row>
    <row r="107" spans="1:5" x14ac:dyDescent="0.25">
      <c r="A107" s="25" t="s">
        <v>230</v>
      </c>
      <c r="D107" s="18"/>
    </row>
    <row r="108" spans="1:5" x14ac:dyDescent="0.25">
      <c r="A108" s="24" t="s">
        <v>231</v>
      </c>
      <c r="D108" s="18"/>
    </row>
    <row r="109" spans="1:5" x14ac:dyDescent="0.25">
      <c r="A109" s="25" t="s">
        <v>232</v>
      </c>
    </row>
    <row r="110" spans="1:5" x14ac:dyDescent="0.25">
      <c r="A110" s="25" t="s">
        <v>233</v>
      </c>
    </row>
    <row r="111" spans="1:5" x14ac:dyDescent="0.25">
      <c r="A111" s="24" t="s">
        <v>234</v>
      </c>
    </row>
    <row r="112" spans="1:5" x14ac:dyDescent="0.25">
      <c r="A112" s="25" t="s">
        <v>235</v>
      </c>
    </row>
    <row r="113" spans="1:1" x14ac:dyDescent="0.25">
      <c r="A113" s="25" t="s">
        <v>236</v>
      </c>
    </row>
    <row r="114" spans="1:1" x14ac:dyDescent="0.25">
      <c r="A114" s="24" t="s">
        <v>237</v>
      </c>
    </row>
    <row r="115" spans="1:1" x14ac:dyDescent="0.25">
      <c r="A115" s="24" t="s">
        <v>238</v>
      </c>
    </row>
    <row r="116" spans="1:1" x14ac:dyDescent="0.25">
      <c r="A116" s="25" t="s">
        <v>239</v>
      </c>
    </row>
    <row r="117" spans="1:1" x14ac:dyDescent="0.25">
      <c r="A117" s="25" t="s">
        <v>240</v>
      </c>
    </row>
    <row r="118" spans="1:1" x14ac:dyDescent="0.25">
      <c r="A118" s="25" t="s">
        <v>241</v>
      </c>
    </row>
    <row r="120" spans="1:1" x14ac:dyDescent="0.25">
      <c r="A120" s="25" t="s">
        <v>242</v>
      </c>
    </row>
    <row r="121" spans="1:1" x14ac:dyDescent="0.25">
      <c r="A121" s="24" t="s">
        <v>243</v>
      </c>
    </row>
    <row r="122" spans="1:1" x14ac:dyDescent="0.25">
      <c r="A122" s="24" t="s">
        <v>244</v>
      </c>
    </row>
    <row r="123" spans="1:1" x14ac:dyDescent="0.25">
      <c r="A123" s="25" t="s">
        <v>245</v>
      </c>
    </row>
    <row r="124" spans="1:1" x14ac:dyDescent="0.25">
      <c r="A124" s="24" t="s">
        <v>246</v>
      </c>
    </row>
    <row r="125" spans="1:1" x14ac:dyDescent="0.25">
      <c r="A125" s="25" t="s">
        <v>247</v>
      </c>
    </row>
    <row r="126" spans="1:1" x14ac:dyDescent="0.25">
      <c r="A126" s="24" t="s">
        <v>248</v>
      </c>
    </row>
    <row r="127" spans="1:1" x14ac:dyDescent="0.25">
      <c r="A127" s="24" t="s">
        <v>249</v>
      </c>
    </row>
    <row r="128" spans="1:1" x14ac:dyDescent="0.25">
      <c r="A128" s="24" t="s">
        <v>250</v>
      </c>
    </row>
    <row r="129" spans="1:1" x14ac:dyDescent="0.25">
      <c r="A129" s="24" t="s">
        <v>251</v>
      </c>
    </row>
    <row r="130" spans="1:1" x14ac:dyDescent="0.25">
      <c r="A130" s="25" t="s">
        <v>252</v>
      </c>
    </row>
    <row r="131" spans="1:1" x14ac:dyDescent="0.25">
      <c r="A131" s="25" t="s">
        <v>253</v>
      </c>
    </row>
    <row r="132" spans="1:1" x14ac:dyDescent="0.25">
      <c r="A132" s="24" t="s">
        <v>254</v>
      </c>
    </row>
    <row r="133" spans="1:1" x14ac:dyDescent="0.25">
      <c r="A133" s="25" t="s">
        <v>255</v>
      </c>
    </row>
    <row r="134" spans="1:1" x14ac:dyDescent="0.25">
      <c r="A134" s="25" t="s">
        <v>256</v>
      </c>
    </row>
    <row r="135" spans="1:1" x14ac:dyDescent="0.25">
      <c r="A135" s="24" t="s">
        <v>257</v>
      </c>
    </row>
    <row r="136" spans="1:1" x14ac:dyDescent="0.25">
      <c r="A136" s="25" t="s">
        <v>258</v>
      </c>
    </row>
    <row r="137" spans="1:1" x14ac:dyDescent="0.25">
      <c r="A137" s="24" t="s">
        <v>259</v>
      </c>
    </row>
    <row r="138" spans="1:1" x14ac:dyDescent="0.25">
      <c r="A138" s="25" t="s">
        <v>260</v>
      </c>
    </row>
    <row r="139" spans="1:1" x14ac:dyDescent="0.25">
      <c r="A139" s="25" t="s">
        <v>261</v>
      </c>
    </row>
    <row r="140" spans="1:1" x14ac:dyDescent="0.25">
      <c r="A140" s="25" t="s">
        <v>262</v>
      </c>
    </row>
    <row r="141" spans="1:1" x14ac:dyDescent="0.25">
      <c r="A141" s="25" t="s">
        <v>263</v>
      </c>
    </row>
    <row r="142" spans="1:1" x14ac:dyDescent="0.25">
      <c r="A142" s="25" t="s">
        <v>264</v>
      </c>
    </row>
  </sheetData>
  <mergeCells count="13">
    <mergeCell ref="A33:D33"/>
    <mergeCell ref="A1:D1"/>
    <mergeCell ref="A2:D2"/>
    <mergeCell ref="A3:D3"/>
    <mergeCell ref="A11:D11"/>
    <mergeCell ref="A13:D13"/>
    <mergeCell ref="A100:D100"/>
    <mergeCell ref="A45:D45"/>
    <mergeCell ref="A51:D51"/>
    <mergeCell ref="A55:D55"/>
    <mergeCell ref="A65:D65"/>
    <mergeCell ref="A78:D78"/>
    <mergeCell ref="A91:D91"/>
  </mergeCells>
  <hyperlinks>
    <hyperlink ref="E49" r:id="rId1"/>
    <hyperlink ref="E48" r:id="rId2" location="indicators."/>
    <hyperlink ref="E39" r:id="rId3" location="indicators."/>
    <hyperlink ref="E40" r:id="rId4" location="indicators."/>
    <hyperlink ref="E38" r:id="rId5" location="indicators."/>
    <hyperlink ref="E50" r:id="rId6"/>
    <hyperlink ref="E19" r:id="rId7"/>
    <hyperlink ref="E41" r:id="rId8" location="indicators."/>
    <hyperlink ref="E83" r:id="rId9"/>
    <hyperlink ref="A101" r:id="rId10" display="http://www.oecd.org/officialdocuments/publicdisplaydocumentpdf/?cote=ECO/WKP%282013%2996&amp;docLanguage=En"/>
    <hyperlink ref="A102" r:id="rId11" display="https://australiancentre.com.au/wp-content/uploads/2017/10/2017_MMGPI_Report.pdf"/>
    <hyperlink ref="A103" r:id="rId12" display="https://www.bloomberg.com/news/articles/2017-01-17/sweden-gains-south-korea-reigns-as-world-s-most-innovative-economies"/>
    <hyperlink ref="A104" r:id="rId13" display="http://www.cepii.fr/institutions/EN/ipd.asp"/>
    <hyperlink ref="A105" r:id="rId14" display="http://www.rti-rating.org/"/>
    <hyperlink ref="A106" r:id="rId15" display="http://www.conferenceboard.ca/hcp/Details/Innovation.aspx"/>
    <hyperlink ref="A107" r:id="rId16" display="https://www.globalinnovationindex.org/gii-2017-report"/>
    <hyperlink ref="A109" r:id="rId17" display="http://www2.itif.org/2016-contributors-and-detractors.pdf"/>
    <hyperlink ref="A110" r:id="rId18" display="https://freedomhouse.org/report/table-country-scores-fotp-2017"/>
    <hyperlink ref="A112" r:id="rId19" display="http://archive.ipu.org/parline-e/parlinesearch.asp"/>
    <hyperlink ref="A113" r:id="rId20" display="https://www.itic.org/public-policy/EaseofBusinessDocMJ_%282%29.pdf"/>
    <hyperlink ref="A116" r:id="rId21" display="http://www.mipex.eu/what-is-mipex"/>
    <hyperlink ref="A117" r:id="rId22" display="https://nexusglobal.org/205413-2/"/>
    <hyperlink ref="A118" r:id="rId23" display="http://www.oecd-ilibrary.org/docserver/download/8716011e.pdf?expires=1519839093&amp;id=id&amp;accname=guest&amp;checksum=852430A9E5899BAEC9614F1E1BA3F9E8"/>
    <hyperlink ref="A120" r:id="rId24" display="https://www.oecd.org/employment/emp/oecdindicatorsofemploymentprotection.htm"/>
    <hyperlink ref="A123" r:id="rId25" display="http://stats.oecd.org/index.aspx?queryid=54753"/>
    <hyperlink ref="A125" r:id="rId26" display="http://stats.oecd.org/Index.aspx?DataSetCode=BLI"/>
    <hyperlink ref="A130" r:id="rId27" location="page3" display="http://www.keepeek.com/Digital-Asset-Management/oecd/economics/national-accounts-of-oecd-countries-volume-2017-issue-1_na_ma_dt-v2017-1-en - page3"/>
    <hyperlink ref="A131" r:id="rId28" display="https://www.unodc.org/unodc/en/data-and-analysis/crime-and-criminal-justice.html"/>
    <hyperlink ref="A133" r:id="rId29" display="http://www.theglobalipcenter.com/wp-content/uploads/2018/02/GIPC_IP_Index_2018.pdf"/>
    <hyperlink ref="A134" r:id="rId30" display="http://www3.weforum.org/docs/GCR2016-2017/05FullReport/TheGlobalCompetitivenessReport2016-2017_FINAL.pdf"/>
    <hyperlink ref="A136" r:id="rId31" display="http://scimagoir.com/rankings.php"/>
    <hyperlink ref="A138" r:id="rId32" display="http://www.doingbusiness.org/data/exploretopics/starting-a-business/frontier"/>
    <hyperlink ref="A139" r:id="rId33" display="http://www.doingbusiness.org/data/exploretopics/resolving-insolvency/frontier"/>
    <hyperlink ref="A140" r:id="rId34" display="http://bpp.worldbank.org/~/media/WBG/BPP/Documents/Reports/Benchmarking-Public-Procurement-2017.pdf"/>
    <hyperlink ref="A141" r:id="rId35" display="http://www3.weforum.org/docs/GCR2017-2018/05FullReport/TheGlobalCompetitivenessReport2017%E2%80%932018.pdf"/>
    <hyperlink ref="A142" r:id="rId36" display="http://www.who.int/gho/mortality_burden_disease/life_tables/hale_text/e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topLeftCell="A70" workbookViewId="0">
      <selection activeCell="C85" sqref="C85"/>
    </sheetView>
  </sheetViews>
  <sheetFormatPr defaultRowHeight="15" x14ac:dyDescent="0.25"/>
  <cols>
    <col min="1" max="1" width="16.85546875" customWidth="1"/>
    <col min="2" max="2" width="11.5703125" customWidth="1"/>
    <col min="3" max="3" width="12.5703125" customWidth="1"/>
    <col min="4" max="4" width="10.7109375" customWidth="1"/>
    <col min="5" max="5" width="13.140625" bestFit="1" customWidth="1"/>
    <col min="6" max="6" width="11.28515625" customWidth="1"/>
    <col min="8" max="10" width="11.28515625" customWidth="1"/>
    <col min="11" max="11" width="12.7109375" customWidth="1"/>
    <col min="12" max="12" width="10.85546875" customWidth="1"/>
    <col min="13" max="13" width="10.5703125" customWidth="1"/>
    <col min="14" max="14" width="11.7109375" customWidth="1"/>
    <col min="16" max="16" width="11" bestFit="1" customWidth="1"/>
  </cols>
  <sheetData>
    <row r="1" spans="1:18" ht="90" x14ac:dyDescent="0.25">
      <c r="A1" s="2"/>
      <c r="C1" s="2" t="s">
        <v>27</v>
      </c>
      <c r="F1" s="2" t="s">
        <v>23</v>
      </c>
      <c r="I1" s="2" t="s">
        <v>14</v>
      </c>
      <c r="M1" s="4" t="s">
        <v>15</v>
      </c>
      <c r="P1" s="2" t="s">
        <v>20</v>
      </c>
      <c r="Q1" s="2" t="s">
        <v>19</v>
      </c>
      <c r="R1" t="s">
        <v>16</v>
      </c>
    </row>
    <row r="2" spans="1:18" x14ac:dyDescent="0.25">
      <c r="C2" s="3" t="s">
        <v>13</v>
      </c>
      <c r="I2" s="3" t="s">
        <v>13</v>
      </c>
    </row>
    <row r="3" spans="1:18" x14ac:dyDescent="0.25">
      <c r="B3">
        <v>2013</v>
      </c>
      <c r="C3">
        <v>2014</v>
      </c>
      <c r="D3">
        <v>2015</v>
      </c>
      <c r="E3">
        <v>2013</v>
      </c>
      <c r="F3">
        <v>2014</v>
      </c>
      <c r="G3">
        <v>2015</v>
      </c>
      <c r="H3">
        <v>2013</v>
      </c>
      <c r="I3">
        <v>2014</v>
      </c>
      <c r="J3">
        <v>2015</v>
      </c>
      <c r="L3">
        <v>2013</v>
      </c>
      <c r="M3">
        <v>2014</v>
      </c>
      <c r="N3">
        <v>2015</v>
      </c>
    </row>
    <row r="4" spans="1:18" x14ac:dyDescent="0.25">
      <c r="A4" t="s">
        <v>0</v>
      </c>
      <c r="B4">
        <v>8348</v>
      </c>
      <c r="C4">
        <v>7907</v>
      </c>
      <c r="D4">
        <v>8802</v>
      </c>
      <c r="P4">
        <v>1659604</v>
      </c>
      <c r="Q4" s="5">
        <f t="shared" ref="Q4:Q17" si="0">+(B4+C4+D4)/(P4*3)</f>
        <v>5.0327266825901436E-3</v>
      </c>
      <c r="R4">
        <v>2</v>
      </c>
    </row>
    <row r="5" spans="1:18" x14ac:dyDescent="0.25">
      <c r="A5" t="s">
        <v>1</v>
      </c>
      <c r="B5">
        <v>2000</v>
      </c>
      <c r="C5">
        <v>2000</v>
      </c>
      <c r="D5">
        <v>3000</v>
      </c>
      <c r="P5">
        <v>1994911</v>
      </c>
      <c r="Q5" s="5">
        <f t="shared" si="0"/>
        <v>1.1696428228293559E-3</v>
      </c>
      <c r="R5">
        <v>6</v>
      </c>
    </row>
    <row r="6" spans="1:18" x14ac:dyDescent="0.25">
      <c r="A6" t="s">
        <v>22</v>
      </c>
      <c r="B6" s="6">
        <f>90666/1000</f>
        <v>90.665999999999997</v>
      </c>
      <c r="C6" s="6">
        <f>117841/1000</f>
        <v>117.84099999999999</v>
      </c>
      <c r="D6" s="6">
        <f>226866/1000</f>
        <v>226.86600000000001</v>
      </c>
      <c r="E6">
        <v>5.6159999999999997</v>
      </c>
      <c r="F6">
        <v>5.6120000000000001</v>
      </c>
      <c r="G6">
        <v>6.7279999999999998</v>
      </c>
      <c r="H6" s="6">
        <f>+B6</f>
        <v>90.665999999999997</v>
      </c>
      <c r="I6" s="6">
        <f t="shared" ref="I6:J6" si="1">+C6</f>
        <v>117.84099999999999</v>
      </c>
      <c r="J6" s="6">
        <f t="shared" si="1"/>
        <v>226.86600000000001</v>
      </c>
      <c r="K6" s="6"/>
      <c r="L6">
        <v>97</v>
      </c>
      <c r="M6">
        <v>131</v>
      </c>
      <c r="N6">
        <v>321</v>
      </c>
      <c r="P6" s="6">
        <f>2027108/(G6/G7)</f>
        <v>271767.45184304402</v>
      </c>
      <c r="Q6" s="5">
        <f t="shared" si="0"/>
        <v>5.340018915037263E-4</v>
      </c>
      <c r="R6">
        <v>13</v>
      </c>
    </row>
    <row r="7" spans="1:18" x14ac:dyDescent="0.25">
      <c r="A7" t="s">
        <v>2</v>
      </c>
      <c r="B7">
        <v>170</v>
      </c>
      <c r="C7">
        <v>166</v>
      </c>
      <c r="D7">
        <v>186</v>
      </c>
      <c r="E7">
        <v>0.753</v>
      </c>
      <c r="F7">
        <v>0.754</v>
      </c>
      <c r="G7">
        <v>0.90200000000000002</v>
      </c>
      <c r="H7" s="6">
        <f t="shared" ref="H7:H8" si="2">+B7</f>
        <v>170</v>
      </c>
      <c r="I7" s="6">
        <f t="shared" ref="I7:I8" si="3">+C7</f>
        <v>166</v>
      </c>
      <c r="J7" s="6">
        <f t="shared" ref="J7:J8" si="4">+D7</f>
        <v>186</v>
      </c>
      <c r="K7" s="6"/>
      <c r="L7">
        <v>242</v>
      </c>
      <c r="M7">
        <v>176</v>
      </c>
      <c r="N7">
        <v>228</v>
      </c>
      <c r="P7">
        <v>209604</v>
      </c>
      <c r="Q7" s="5">
        <f t="shared" si="0"/>
        <v>8.3013682944981968E-4</v>
      </c>
      <c r="R7">
        <v>9</v>
      </c>
    </row>
    <row r="8" spans="1:18" x14ac:dyDescent="0.25">
      <c r="A8" t="s">
        <v>3</v>
      </c>
      <c r="B8">
        <v>2469</v>
      </c>
      <c r="C8">
        <v>3234</v>
      </c>
      <c r="D8">
        <v>4610</v>
      </c>
      <c r="H8" s="6">
        <f t="shared" si="2"/>
        <v>2469</v>
      </c>
      <c r="I8" s="6">
        <f t="shared" si="3"/>
        <v>3234</v>
      </c>
      <c r="J8" s="6">
        <f t="shared" si="4"/>
        <v>4610</v>
      </c>
      <c r="K8" s="6"/>
      <c r="L8">
        <v>600</v>
      </c>
      <c r="M8">
        <v>1500</v>
      </c>
      <c r="N8">
        <v>2700</v>
      </c>
      <c r="P8">
        <v>2194243</v>
      </c>
      <c r="Q8" s="5">
        <f t="shared" si="0"/>
        <v>1.5666754624108026E-3</v>
      </c>
      <c r="R8">
        <v>4</v>
      </c>
    </row>
    <row r="9" spans="1:18" x14ac:dyDescent="0.25">
      <c r="A9" t="s">
        <v>4</v>
      </c>
      <c r="B9" s="6">
        <f>+L9/((L6+L7+L8+L10+L11+L14+L15+L16)/(H6+H7+H8+H10+H11+H14+H15+H16))</f>
        <v>1512.9100389578691</v>
      </c>
      <c r="C9" s="6">
        <f>+M9/((M6+M7+M8+M10+M11+M14+M15+M16)/(I6+I7+I8+I10+I11+I14+I15+I16))</f>
        <v>2632.5450415082901</v>
      </c>
      <c r="D9" s="6">
        <f>+N9/((N6+N7+N8+N10+N11+N14+N15+N16)/(J6+J7+J8+J10+J11+J14+J15+J16))</f>
        <v>3543.854119419701</v>
      </c>
      <c r="L9">
        <v>700</v>
      </c>
      <c r="M9">
        <v>2000</v>
      </c>
      <c r="N9">
        <v>2900</v>
      </c>
      <c r="P9">
        <v>3043650</v>
      </c>
      <c r="Q9" s="5">
        <f t="shared" si="0"/>
        <v>8.4211491683623934E-4</v>
      </c>
      <c r="R9">
        <v>10</v>
      </c>
    </row>
    <row r="10" spans="1:18" x14ac:dyDescent="0.25">
      <c r="A10" t="s">
        <v>5</v>
      </c>
      <c r="B10">
        <v>285</v>
      </c>
      <c r="C10">
        <v>401</v>
      </c>
      <c r="D10">
        <v>522</v>
      </c>
      <c r="H10" s="6">
        <f t="shared" ref="H10" si="5">+B10</f>
        <v>285</v>
      </c>
      <c r="I10" s="6">
        <f t="shared" ref="I10" si="6">+C10</f>
        <v>401</v>
      </c>
      <c r="J10" s="6">
        <f t="shared" ref="J10" si="7">+D10</f>
        <v>522</v>
      </c>
      <c r="K10" s="6"/>
      <c r="L10">
        <v>147</v>
      </c>
      <c r="M10">
        <v>114</v>
      </c>
      <c r="N10">
        <v>217</v>
      </c>
      <c r="P10">
        <v>262037</v>
      </c>
      <c r="Q10" s="5">
        <f t="shared" si="0"/>
        <v>1.5366786624280795E-3</v>
      </c>
      <c r="R10">
        <v>5</v>
      </c>
    </row>
    <row r="11" spans="1:18" x14ac:dyDescent="0.25">
      <c r="A11" t="s">
        <v>24</v>
      </c>
      <c r="B11">
        <v>2335</v>
      </c>
      <c r="C11">
        <v>3422</v>
      </c>
      <c r="D11">
        <v>4428</v>
      </c>
      <c r="E11">
        <v>3.6110000000000002</v>
      </c>
      <c r="F11">
        <v>3.5779999999999998</v>
      </c>
      <c r="G11">
        <v>3.887</v>
      </c>
      <c r="H11" s="6">
        <f>+B11*E7</f>
        <v>1758.2550000000001</v>
      </c>
      <c r="I11" s="6">
        <f t="shared" ref="I11:J11" si="8">+C11*F7</f>
        <v>2580.1880000000001</v>
      </c>
      <c r="J11" s="6">
        <f t="shared" si="8"/>
        <v>3994.056</v>
      </c>
      <c r="K11" s="6"/>
      <c r="L11">
        <v>500</v>
      </c>
      <c r="M11">
        <v>1200</v>
      </c>
      <c r="N11">
        <v>1800</v>
      </c>
      <c r="P11" s="6">
        <f>1162528/3.8868</f>
        <v>299096.42893897294</v>
      </c>
      <c r="Q11" s="5">
        <f t="shared" si="0"/>
        <v>1.1350854345013626E-2</v>
      </c>
      <c r="R11">
        <v>1</v>
      </c>
    </row>
    <row r="12" spans="1:18" x14ac:dyDescent="0.25">
      <c r="A12" t="s">
        <v>7</v>
      </c>
      <c r="B12">
        <v>181000</v>
      </c>
      <c r="C12">
        <v>117000</v>
      </c>
      <c r="D12">
        <v>130000</v>
      </c>
      <c r="P12">
        <v>531985800</v>
      </c>
      <c r="Q12" s="5">
        <f t="shared" si="0"/>
        <v>2.6817758418865066E-4</v>
      </c>
      <c r="R12">
        <v>13</v>
      </c>
    </row>
    <row r="13" spans="1:18" x14ac:dyDescent="0.25">
      <c r="A13" t="s">
        <v>8</v>
      </c>
      <c r="B13">
        <v>1384500</v>
      </c>
      <c r="C13">
        <v>1639300</v>
      </c>
      <c r="D13">
        <v>2085800</v>
      </c>
      <c r="E13" s="7"/>
      <c r="P13">
        <v>1564123900</v>
      </c>
      <c r="Q13" s="5">
        <f t="shared" si="0"/>
        <v>1.088916293651673E-3</v>
      </c>
      <c r="R13">
        <v>7</v>
      </c>
    </row>
    <row r="14" spans="1:18" x14ac:dyDescent="0.25">
      <c r="A14" t="s">
        <v>9</v>
      </c>
      <c r="B14">
        <v>341</v>
      </c>
      <c r="C14">
        <v>434</v>
      </c>
      <c r="D14">
        <v>607</v>
      </c>
      <c r="H14" s="6">
        <f t="shared" ref="H14" si="9">+B14</f>
        <v>341</v>
      </c>
      <c r="I14" s="6">
        <f t="shared" ref="I14" si="10">+C14</f>
        <v>434</v>
      </c>
      <c r="J14" s="6">
        <f t="shared" ref="J14" si="11">+D14</f>
        <v>607</v>
      </c>
      <c r="K14" s="6"/>
      <c r="L14">
        <v>96</v>
      </c>
      <c r="M14">
        <v>590</v>
      </c>
      <c r="N14">
        <v>403</v>
      </c>
      <c r="P14">
        <v>683457</v>
      </c>
      <c r="Q14" s="5">
        <f t="shared" si="0"/>
        <v>6.7402435949396472E-4</v>
      </c>
      <c r="R14">
        <v>12</v>
      </c>
    </row>
    <row r="15" spans="1:18" x14ac:dyDescent="0.25">
      <c r="A15" t="s">
        <v>25</v>
      </c>
      <c r="B15">
        <v>342</v>
      </c>
      <c r="C15">
        <v>374</v>
      </c>
      <c r="D15">
        <v>273</v>
      </c>
      <c r="G15">
        <v>8.4348410000000005</v>
      </c>
      <c r="H15" s="6">
        <f t="shared" ref="H15" si="12">+B15</f>
        <v>342</v>
      </c>
      <c r="I15" s="6">
        <f t="shared" ref="I15" si="13">+C15</f>
        <v>374</v>
      </c>
      <c r="J15" s="6">
        <f t="shared" ref="J15" si="14">+D15</f>
        <v>273</v>
      </c>
      <c r="K15" s="6"/>
      <c r="L15">
        <v>300</v>
      </c>
      <c r="M15">
        <v>500</v>
      </c>
      <c r="N15">
        <v>1000</v>
      </c>
      <c r="P15" s="6">
        <f>4199860/(G15/G7)</f>
        <v>449122.12571641838</v>
      </c>
      <c r="Q15" s="5">
        <f t="shared" si="0"/>
        <v>7.3402455098554322E-4</v>
      </c>
      <c r="R15">
        <v>11</v>
      </c>
    </row>
    <row r="16" spans="1:18" x14ac:dyDescent="0.25">
      <c r="A16" t="s">
        <v>11</v>
      </c>
      <c r="B16">
        <v>1391</v>
      </c>
      <c r="C16">
        <v>1973</v>
      </c>
      <c r="D16">
        <v>1723</v>
      </c>
      <c r="E16">
        <v>0.63966100000000004</v>
      </c>
      <c r="F16">
        <v>0.60772999999999999</v>
      </c>
      <c r="G16">
        <v>0.65454500000000004</v>
      </c>
      <c r="H16" s="6">
        <f>+(B16/E16)*E7</f>
        <v>1637.4657826567509</v>
      </c>
      <c r="I16" s="6">
        <f>+(C16/F16)*F7</f>
        <v>2447.8666513089693</v>
      </c>
      <c r="J16" s="6">
        <f>+(D16/G16)*G7</f>
        <v>2374.3913711051187</v>
      </c>
      <c r="K16" s="6"/>
      <c r="L16">
        <v>1300</v>
      </c>
      <c r="M16">
        <v>3200</v>
      </c>
      <c r="N16">
        <v>3800</v>
      </c>
      <c r="P16">
        <v>1888737</v>
      </c>
      <c r="Q16" s="5">
        <f t="shared" si="0"/>
        <v>8.9777807427220764E-4</v>
      </c>
      <c r="R16">
        <v>8</v>
      </c>
    </row>
    <row r="17" spans="1:18" x14ac:dyDescent="0.25">
      <c r="A17" t="s">
        <v>12</v>
      </c>
      <c r="B17">
        <v>30291</v>
      </c>
      <c r="C17">
        <v>51085</v>
      </c>
      <c r="D17">
        <v>59849</v>
      </c>
      <c r="P17">
        <v>18036648</v>
      </c>
      <c r="Q17" s="5">
        <f t="shared" si="0"/>
        <v>2.609963891295101E-3</v>
      </c>
      <c r="R17">
        <v>3</v>
      </c>
    </row>
    <row r="18" spans="1:18" x14ac:dyDescent="0.25">
      <c r="Q18" s="5"/>
    </row>
    <row r="19" spans="1:18" x14ac:dyDescent="0.25">
      <c r="A19" t="s">
        <v>46</v>
      </c>
      <c r="F19" t="s">
        <v>50</v>
      </c>
      <c r="J19" t="s">
        <v>51</v>
      </c>
      <c r="O19" t="s">
        <v>16</v>
      </c>
      <c r="Q19" s="5"/>
    </row>
    <row r="20" spans="1:18" x14ac:dyDescent="0.25">
      <c r="B20" t="s">
        <v>47</v>
      </c>
      <c r="C20" t="s">
        <v>48</v>
      </c>
      <c r="D20" t="s">
        <v>49</v>
      </c>
      <c r="F20" t="s">
        <v>47</v>
      </c>
      <c r="G20" t="s">
        <v>48</v>
      </c>
      <c r="H20" t="s">
        <v>49</v>
      </c>
      <c r="Q20" s="5"/>
    </row>
    <row r="21" spans="1:18" x14ac:dyDescent="0.25">
      <c r="A21" t="s">
        <v>0</v>
      </c>
      <c r="B21">
        <v>7</v>
      </c>
      <c r="C21">
        <v>9.5</v>
      </c>
      <c r="D21">
        <v>10.5</v>
      </c>
      <c r="F21">
        <v>0.09</v>
      </c>
      <c r="G21">
        <f>1-F21-H21</f>
        <v>0.69000000000000006</v>
      </c>
      <c r="H21">
        <v>0.22</v>
      </c>
      <c r="J21" s="15">
        <f>+(B21*F21)+(C21*G21)+(D21*H21)</f>
        <v>9.495000000000001</v>
      </c>
      <c r="K21" s="15"/>
      <c r="O21">
        <v>9</v>
      </c>
      <c r="Q21" s="5"/>
    </row>
    <row r="22" spans="1:18" x14ac:dyDescent="0.25">
      <c r="A22" t="s">
        <v>1</v>
      </c>
      <c r="B22">
        <v>4.5</v>
      </c>
      <c r="C22">
        <v>7.5</v>
      </c>
      <c r="D22">
        <v>8</v>
      </c>
      <c r="F22">
        <v>0.04</v>
      </c>
      <c r="G22">
        <f t="shared" ref="G22:G34" si="15">1-F22-H22</f>
        <v>0.76</v>
      </c>
      <c r="H22">
        <v>0.2</v>
      </c>
      <c r="J22" s="15">
        <f t="shared" ref="J22:J34" si="16">+(B22*F22)+(C22*G22)+(D22*H22)</f>
        <v>7.48</v>
      </c>
      <c r="K22" s="15"/>
      <c r="O22">
        <v>11</v>
      </c>
      <c r="Q22" s="5"/>
    </row>
    <row r="23" spans="1:18" x14ac:dyDescent="0.25">
      <c r="A23" t="s">
        <v>22</v>
      </c>
      <c r="B23">
        <v>7</v>
      </c>
      <c r="C23">
        <v>13</v>
      </c>
      <c r="D23">
        <v>11</v>
      </c>
      <c r="F23">
        <v>0.04</v>
      </c>
      <c r="G23">
        <f t="shared" si="15"/>
        <v>0.80999999999999994</v>
      </c>
      <c r="H23">
        <v>0.15</v>
      </c>
      <c r="J23" s="15">
        <f t="shared" si="16"/>
        <v>12.459999999999999</v>
      </c>
      <c r="K23" s="15"/>
      <c r="O23">
        <v>3</v>
      </c>
      <c r="Q23" s="5"/>
    </row>
    <row r="24" spans="1:18" x14ac:dyDescent="0.25">
      <c r="A24" t="s">
        <v>2</v>
      </c>
      <c r="B24">
        <v>6.5</v>
      </c>
      <c r="C24">
        <v>10</v>
      </c>
      <c r="D24">
        <v>10.5</v>
      </c>
      <c r="F24">
        <v>7.0000000000000007E-2</v>
      </c>
      <c r="G24">
        <f t="shared" si="15"/>
        <v>0.73</v>
      </c>
      <c r="H24">
        <v>0.2</v>
      </c>
      <c r="J24" s="15">
        <f t="shared" si="16"/>
        <v>9.8550000000000004</v>
      </c>
      <c r="K24" s="15"/>
      <c r="O24">
        <v>7</v>
      </c>
      <c r="Q24" s="5"/>
    </row>
    <row r="25" spans="1:18" x14ac:dyDescent="0.25">
      <c r="A25" t="s">
        <v>3</v>
      </c>
      <c r="B25">
        <v>7</v>
      </c>
      <c r="C25">
        <v>11</v>
      </c>
      <c r="D25">
        <v>12.5</v>
      </c>
      <c r="F25">
        <v>0.08</v>
      </c>
      <c r="G25">
        <f t="shared" si="15"/>
        <v>0.70000000000000007</v>
      </c>
      <c r="H25">
        <v>0.22</v>
      </c>
      <c r="J25" s="15">
        <f t="shared" si="16"/>
        <v>11.010000000000002</v>
      </c>
      <c r="K25" s="15"/>
      <c r="O25">
        <v>4</v>
      </c>
      <c r="Q25" s="5"/>
    </row>
    <row r="26" spans="1:18" x14ac:dyDescent="0.25">
      <c r="A26" t="s">
        <v>4</v>
      </c>
      <c r="B26">
        <v>3</v>
      </c>
      <c r="C26">
        <v>7</v>
      </c>
      <c r="D26">
        <v>6.5</v>
      </c>
      <c r="F26">
        <v>7.0000000000000007E-2</v>
      </c>
      <c r="G26">
        <f t="shared" si="15"/>
        <v>0.76999999999999991</v>
      </c>
      <c r="H26">
        <v>0.16</v>
      </c>
      <c r="J26" s="15">
        <f t="shared" si="16"/>
        <v>6.64</v>
      </c>
      <c r="K26" s="15"/>
      <c r="O26">
        <v>13</v>
      </c>
      <c r="Q26" s="5"/>
    </row>
    <row r="27" spans="1:18" x14ac:dyDescent="0.25">
      <c r="A27" t="s">
        <v>5</v>
      </c>
      <c r="C27">
        <v>7</v>
      </c>
      <c r="G27">
        <f t="shared" si="15"/>
        <v>1</v>
      </c>
      <c r="J27" s="15">
        <f t="shared" si="16"/>
        <v>7</v>
      </c>
      <c r="K27" s="15"/>
      <c r="O27">
        <v>12</v>
      </c>
      <c r="Q27" s="5"/>
    </row>
    <row r="28" spans="1:18" x14ac:dyDescent="0.25">
      <c r="A28" t="s">
        <v>24</v>
      </c>
      <c r="B28">
        <v>7.5</v>
      </c>
      <c r="C28">
        <v>13</v>
      </c>
      <c r="D28">
        <v>15</v>
      </c>
      <c r="F28">
        <v>0.04</v>
      </c>
      <c r="G28">
        <f t="shared" si="15"/>
        <v>0.77</v>
      </c>
      <c r="H28">
        <v>0.19</v>
      </c>
      <c r="J28" s="15">
        <f t="shared" si="16"/>
        <v>13.16</v>
      </c>
      <c r="K28" s="15"/>
      <c r="O28">
        <v>2</v>
      </c>
      <c r="Q28" s="5"/>
    </row>
    <row r="29" spans="1:18" x14ac:dyDescent="0.25">
      <c r="A29" t="s">
        <v>7</v>
      </c>
      <c r="C29">
        <v>6.3</v>
      </c>
      <c r="G29">
        <f t="shared" si="15"/>
        <v>1</v>
      </c>
      <c r="J29" s="15">
        <f t="shared" si="16"/>
        <v>6.3</v>
      </c>
      <c r="K29" s="15"/>
      <c r="O29">
        <v>14</v>
      </c>
      <c r="Q29" s="5"/>
    </row>
    <row r="30" spans="1:18" x14ac:dyDescent="0.25">
      <c r="A30" t="s">
        <v>8</v>
      </c>
      <c r="B30">
        <v>11</v>
      </c>
      <c r="D30">
        <v>10</v>
      </c>
      <c r="F30">
        <v>0.5</v>
      </c>
      <c r="G30">
        <f t="shared" si="15"/>
        <v>0</v>
      </c>
      <c r="H30">
        <v>0.5</v>
      </c>
      <c r="J30" s="15">
        <f t="shared" si="16"/>
        <v>10.5</v>
      </c>
      <c r="K30" s="15"/>
      <c r="O30">
        <v>5</v>
      </c>
      <c r="Q30" s="5"/>
    </row>
    <row r="31" spans="1:18" x14ac:dyDescent="0.25">
      <c r="A31" t="s">
        <v>9</v>
      </c>
      <c r="B31">
        <v>6</v>
      </c>
      <c r="C31">
        <v>10</v>
      </c>
      <c r="D31">
        <v>8.5</v>
      </c>
      <c r="F31">
        <v>0.05</v>
      </c>
      <c r="G31">
        <f t="shared" si="15"/>
        <v>0.86</v>
      </c>
      <c r="H31">
        <v>0.09</v>
      </c>
      <c r="J31" s="15">
        <f t="shared" si="16"/>
        <v>9.6650000000000009</v>
      </c>
      <c r="K31" s="15"/>
      <c r="O31">
        <v>8</v>
      </c>
      <c r="Q31" s="5"/>
    </row>
    <row r="32" spans="1:18" x14ac:dyDescent="0.25">
      <c r="A32" t="s">
        <v>10</v>
      </c>
      <c r="B32">
        <v>5.5</v>
      </c>
      <c r="C32">
        <v>10.5</v>
      </c>
      <c r="D32">
        <v>9.5</v>
      </c>
      <c r="F32">
        <v>0.05</v>
      </c>
      <c r="G32">
        <f t="shared" si="15"/>
        <v>0.77999999999999992</v>
      </c>
      <c r="H32">
        <v>0.17</v>
      </c>
      <c r="J32" s="15">
        <f t="shared" si="16"/>
        <v>10.08</v>
      </c>
      <c r="K32" s="15"/>
      <c r="O32">
        <v>6</v>
      </c>
      <c r="Q32" s="5"/>
    </row>
    <row r="33" spans="1:17" x14ac:dyDescent="0.25">
      <c r="A33" t="s">
        <v>11</v>
      </c>
      <c r="B33">
        <v>11.5</v>
      </c>
      <c r="C33">
        <v>16</v>
      </c>
      <c r="D33">
        <v>13</v>
      </c>
      <c r="F33">
        <v>0.05</v>
      </c>
      <c r="G33">
        <f t="shared" si="15"/>
        <v>0.84</v>
      </c>
      <c r="H33">
        <v>0.11</v>
      </c>
      <c r="J33" s="15">
        <f t="shared" si="16"/>
        <v>15.444999999999999</v>
      </c>
      <c r="K33" s="15"/>
      <c r="O33">
        <v>1</v>
      </c>
      <c r="Q33" s="5"/>
    </row>
    <row r="34" spans="1:17" x14ac:dyDescent="0.25">
      <c r="A34" t="s">
        <v>12</v>
      </c>
      <c r="B34">
        <v>5</v>
      </c>
      <c r="C34">
        <v>8</v>
      </c>
      <c r="D34">
        <v>6.5</v>
      </c>
      <c r="F34">
        <v>0.06</v>
      </c>
      <c r="G34">
        <f t="shared" si="15"/>
        <v>0.82</v>
      </c>
      <c r="H34">
        <v>0.12</v>
      </c>
      <c r="J34" s="15">
        <f t="shared" si="16"/>
        <v>7.64</v>
      </c>
      <c r="K34" s="15"/>
      <c r="O34">
        <v>10</v>
      </c>
      <c r="Q34" s="5"/>
    </row>
    <row r="35" spans="1:17" x14ac:dyDescent="0.25">
      <c r="Q35" s="5"/>
    </row>
    <row r="36" spans="1:17" x14ac:dyDescent="0.25">
      <c r="Q36" s="5"/>
    </row>
    <row r="37" spans="1:17" x14ac:dyDescent="0.25">
      <c r="Q37" s="5"/>
    </row>
    <row r="40" spans="1:17" ht="46.5" x14ac:dyDescent="0.25">
      <c r="A40" s="11" t="s">
        <v>28</v>
      </c>
      <c r="B40" s="10"/>
      <c r="C40" s="10"/>
      <c r="D40" s="10"/>
      <c r="E40" s="10"/>
      <c r="F40" s="10"/>
      <c r="G40" s="10"/>
    </row>
    <row r="41" spans="1:17" x14ac:dyDescent="0.25">
      <c r="A41" s="45" t="s">
        <v>29</v>
      </c>
      <c r="B41" s="46"/>
      <c r="C41" s="47"/>
      <c r="D41" s="48"/>
      <c r="E41" s="48"/>
      <c r="F41" s="48"/>
      <c r="G41" s="49"/>
    </row>
    <row r="42" spans="1:17" x14ac:dyDescent="0.25">
      <c r="A42" s="45" t="s">
        <v>30</v>
      </c>
      <c r="B42" s="46"/>
      <c r="C42" s="47"/>
      <c r="D42" s="50"/>
      <c r="E42" s="50"/>
      <c r="F42" s="50"/>
      <c r="G42" s="51"/>
    </row>
    <row r="43" spans="1:17" x14ac:dyDescent="0.25">
      <c r="A43" s="45" t="s">
        <v>31</v>
      </c>
      <c r="B43" s="46"/>
      <c r="C43" s="47"/>
      <c r="D43" s="50"/>
      <c r="E43" s="50"/>
      <c r="F43" s="50"/>
      <c r="G43" s="51"/>
    </row>
    <row r="44" spans="1:17" x14ac:dyDescent="0.25">
      <c r="A44" s="42" t="s">
        <v>32</v>
      </c>
      <c r="B44" s="43"/>
      <c r="C44" s="44"/>
      <c r="D44" s="40" t="s">
        <v>33</v>
      </c>
      <c r="E44" s="41"/>
      <c r="F44" s="40" t="s">
        <v>34</v>
      </c>
      <c r="G44" s="41"/>
      <c r="I44" t="s">
        <v>16</v>
      </c>
    </row>
    <row r="45" spans="1:17" x14ac:dyDescent="0.25">
      <c r="A45" s="58" t="s">
        <v>35</v>
      </c>
      <c r="B45" s="59"/>
      <c r="C45" s="12" t="s">
        <v>36</v>
      </c>
      <c r="D45" s="56" t="s">
        <v>37</v>
      </c>
      <c r="E45" s="57"/>
      <c r="F45" s="56" t="s">
        <v>37</v>
      </c>
      <c r="G45" s="57"/>
    </row>
    <row r="46" spans="1:17" ht="15.75" x14ac:dyDescent="0.25">
      <c r="A46" s="52" t="s">
        <v>0</v>
      </c>
      <c r="B46" s="53"/>
      <c r="C46" s="12" t="s">
        <v>37</v>
      </c>
      <c r="D46" s="13" t="s">
        <v>37</v>
      </c>
      <c r="E46" s="14">
        <v>54.391737999999997</v>
      </c>
      <c r="F46" s="13" t="s">
        <v>38</v>
      </c>
      <c r="G46" s="14">
        <v>56.230333999999999</v>
      </c>
      <c r="I46">
        <v>9</v>
      </c>
    </row>
    <row r="47" spans="1:17" ht="15.75" x14ac:dyDescent="0.25">
      <c r="A47" s="54" t="s">
        <v>1</v>
      </c>
      <c r="B47" s="55"/>
      <c r="C47" s="12" t="s">
        <v>37</v>
      </c>
      <c r="D47" s="13" t="s">
        <v>37</v>
      </c>
      <c r="E47" s="14">
        <v>51.272084</v>
      </c>
      <c r="F47" s="13" t="s">
        <v>37</v>
      </c>
      <c r="G47" s="14">
        <v>51.672919999999998</v>
      </c>
      <c r="I47">
        <v>11</v>
      </c>
    </row>
    <row r="48" spans="1:17" ht="15.75" x14ac:dyDescent="0.25">
      <c r="A48" s="54" t="s">
        <v>18</v>
      </c>
      <c r="B48" s="55"/>
      <c r="C48" s="12" t="s">
        <v>37</v>
      </c>
      <c r="D48" s="13" t="s">
        <v>37</v>
      </c>
      <c r="E48" s="14">
        <v>69.241736000000003</v>
      </c>
      <c r="F48" s="13" t="s">
        <v>37</v>
      </c>
      <c r="G48" s="14">
        <v>69.281509999999997</v>
      </c>
      <c r="I48">
        <v>2</v>
      </c>
    </row>
    <row r="49" spans="1:9" ht="15.75" x14ac:dyDescent="0.25">
      <c r="A49" s="54" t="s">
        <v>2</v>
      </c>
      <c r="B49" s="55"/>
      <c r="C49" s="12" t="s">
        <v>37</v>
      </c>
      <c r="D49" s="13" t="s">
        <v>37</v>
      </c>
      <c r="E49" s="14">
        <v>56.224846999999997</v>
      </c>
      <c r="F49" s="13" t="s">
        <v>37</v>
      </c>
      <c r="G49" s="14">
        <v>57.893189999999997</v>
      </c>
      <c r="I49">
        <v>8</v>
      </c>
    </row>
    <row r="50" spans="1:9" ht="15.75" x14ac:dyDescent="0.25">
      <c r="A50" s="54" t="s">
        <v>3</v>
      </c>
      <c r="B50" s="55"/>
      <c r="C50" s="12" t="s">
        <v>37</v>
      </c>
      <c r="D50" s="13" t="s">
        <v>37</v>
      </c>
      <c r="E50" s="14">
        <v>65.110500000000002</v>
      </c>
      <c r="F50" s="13" t="s">
        <v>37</v>
      </c>
      <c r="G50" s="14">
        <v>66.650298000000006</v>
      </c>
      <c r="I50">
        <v>6</v>
      </c>
    </row>
    <row r="51" spans="1:9" ht="15.75" x14ac:dyDescent="0.25">
      <c r="A51" s="52" t="s">
        <v>4</v>
      </c>
      <c r="B51" s="53"/>
      <c r="C51" s="12" t="s">
        <v>37</v>
      </c>
      <c r="D51" s="13" t="s">
        <v>37</v>
      </c>
      <c r="E51" s="14">
        <v>66.281542000000002</v>
      </c>
      <c r="F51" s="13" t="s">
        <v>37</v>
      </c>
      <c r="G51" s="14">
        <v>67.982314000000002</v>
      </c>
      <c r="I51">
        <v>5</v>
      </c>
    </row>
    <row r="52" spans="1:9" ht="15.75" x14ac:dyDescent="0.25">
      <c r="A52" s="54" t="s">
        <v>5</v>
      </c>
      <c r="B52" s="55"/>
      <c r="C52" s="12" t="s">
        <v>37</v>
      </c>
      <c r="D52" s="13" t="s">
        <v>37</v>
      </c>
      <c r="E52" s="14">
        <v>93.121515000000002</v>
      </c>
      <c r="F52" s="13" t="s">
        <v>37</v>
      </c>
      <c r="G52" s="14">
        <v>95.453125</v>
      </c>
      <c r="I52">
        <v>1</v>
      </c>
    </row>
    <row r="53" spans="1:9" ht="15.75" x14ac:dyDescent="0.25">
      <c r="A53" s="52" t="s">
        <v>6</v>
      </c>
      <c r="B53" s="53"/>
      <c r="C53" s="12" t="s">
        <v>37</v>
      </c>
      <c r="D53" s="13" t="s">
        <v>37</v>
      </c>
      <c r="E53" s="14">
        <v>40.332236000000002</v>
      </c>
      <c r="F53" s="13" t="s">
        <v>37</v>
      </c>
      <c r="G53" s="14">
        <v>41.177021000000003</v>
      </c>
      <c r="I53">
        <v>13</v>
      </c>
    </row>
    <row r="54" spans="1:9" ht="15.75" x14ac:dyDescent="0.25">
      <c r="A54" s="54" t="s">
        <v>7</v>
      </c>
      <c r="B54" s="55"/>
      <c r="C54" s="12" t="s">
        <v>37</v>
      </c>
      <c r="D54" s="13" t="s">
        <v>37</v>
      </c>
      <c r="E54" s="14">
        <v>45.392386000000002</v>
      </c>
      <c r="F54" s="13" t="s">
        <v>38</v>
      </c>
      <c r="G54" s="14">
        <v>46.824807</v>
      </c>
      <c r="I54">
        <v>12</v>
      </c>
    </row>
    <row r="55" spans="1:9" ht="15.75" x14ac:dyDescent="0.25">
      <c r="A55" s="54" t="s">
        <v>8</v>
      </c>
      <c r="B55" s="55"/>
      <c r="C55" s="12" t="s">
        <v>37</v>
      </c>
      <c r="D55" s="13" t="s">
        <v>37</v>
      </c>
      <c r="E55" s="14">
        <v>33.258099000000001</v>
      </c>
      <c r="F55" s="13" t="s">
        <v>37</v>
      </c>
      <c r="G55" s="14">
        <v>34.489800000000002</v>
      </c>
      <c r="I55">
        <v>14</v>
      </c>
    </row>
    <row r="56" spans="1:9" ht="15.75" x14ac:dyDescent="0.25">
      <c r="A56" s="54" t="s">
        <v>9</v>
      </c>
      <c r="B56" s="55"/>
      <c r="C56" s="12" t="s">
        <v>37</v>
      </c>
      <c r="D56" s="13" t="s">
        <v>37</v>
      </c>
      <c r="E56" s="14">
        <v>66.910651000000001</v>
      </c>
      <c r="F56" s="13" t="s">
        <v>37</v>
      </c>
      <c r="G56" s="14">
        <v>67.302698000000007</v>
      </c>
      <c r="I56">
        <v>4</v>
      </c>
    </row>
    <row r="57" spans="1:9" ht="15.75" x14ac:dyDescent="0.25">
      <c r="A57" s="54" t="s">
        <v>10</v>
      </c>
      <c r="B57" s="55"/>
      <c r="C57" s="12" t="s">
        <v>37</v>
      </c>
      <c r="D57" s="13" t="s">
        <v>37</v>
      </c>
      <c r="E57" s="14">
        <v>60.630462000000001</v>
      </c>
      <c r="F57" s="13" t="s">
        <v>37</v>
      </c>
      <c r="G57" s="14">
        <v>61.018532999999998</v>
      </c>
      <c r="I57">
        <v>7</v>
      </c>
    </row>
    <row r="58" spans="1:9" ht="15.75" x14ac:dyDescent="0.25">
      <c r="A58" s="54" t="s">
        <v>11</v>
      </c>
      <c r="B58" s="55"/>
      <c r="C58" s="12" t="s">
        <v>37</v>
      </c>
      <c r="D58" s="13" t="s">
        <v>37</v>
      </c>
      <c r="E58" s="14">
        <v>52.230479000000003</v>
      </c>
      <c r="F58" s="13" t="s">
        <v>37</v>
      </c>
      <c r="G58" s="14">
        <v>52.726160999999998</v>
      </c>
      <c r="I58">
        <v>10</v>
      </c>
    </row>
    <row r="59" spans="1:9" ht="15.75" x14ac:dyDescent="0.25">
      <c r="A59" s="54" t="s">
        <v>12</v>
      </c>
      <c r="B59" s="55"/>
      <c r="C59" s="12" t="s">
        <v>37</v>
      </c>
      <c r="D59" s="13" t="s">
        <v>37</v>
      </c>
      <c r="E59" s="14">
        <v>68.628410000000002</v>
      </c>
      <c r="F59" s="13" t="s">
        <v>37</v>
      </c>
      <c r="G59" s="14">
        <v>69.631494000000004</v>
      </c>
      <c r="I59">
        <v>3</v>
      </c>
    </row>
    <row r="70" spans="1:16" x14ac:dyDescent="0.25">
      <c r="A70" s="1" t="s">
        <v>17</v>
      </c>
    </row>
    <row r="71" spans="1:16" ht="75" x14ac:dyDescent="0.25">
      <c r="B71" s="2" t="s">
        <v>39</v>
      </c>
      <c r="C71" s="2" t="s">
        <v>45</v>
      </c>
      <c r="D71" s="2" t="s">
        <v>40</v>
      </c>
      <c r="E71" s="2" t="s">
        <v>26</v>
      </c>
      <c r="F71" s="2" t="s">
        <v>46</v>
      </c>
      <c r="H71" s="2" t="s">
        <v>57</v>
      </c>
      <c r="I71" s="2" t="s">
        <v>54</v>
      </c>
      <c r="J71" s="2" t="s">
        <v>52</v>
      </c>
      <c r="K71" s="2" t="s">
        <v>56</v>
      </c>
      <c r="L71" s="2" t="s">
        <v>55</v>
      </c>
      <c r="M71" s="2" t="s">
        <v>53</v>
      </c>
      <c r="N71" s="2" t="s">
        <v>40</v>
      </c>
    </row>
    <row r="72" spans="1:16" x14ac:dyDescent="0.25">
      <c r="A72" t="s">
        <v>0</v>
      </c>
      <c r="B72">
        <v>9</v>
      </c>
      <c r="C72">
        <v>2</v>
      </c>
      <c r="D72">
        <v>10</v>
      </c>
      <c r="E72">
        <v>2</v>
      </c>
      <c r="F72">
        <v>9</v>
      </c>
      <c r="H72" s="8">
        <f>+(((B72+C72)/2)+D72+((E72+F72)/2))/3</f>
        <v>7</v>
      </c>
      <c r="I72" s="8">
        <f t="shared" ref="I72:I85" si="17">+(B72+C72+D72+((E72+F72)/2))/4</f>
        <v>6.625</v>
      </c>
      <c r="J72" s="8">
        <f t="shared" ref="J72:J85" si="18">+(B72+C72+D72+E72+F72)/5</f>
        <v>6.4</v>
      </c>
      <c r="K72" s="16">
        <v>7</v>
      </c>
      <c r="L72">
        <v>4</v>
      </c>
      <c r="M72">
        <v>5</v>
      </c>
      <c r="N72">
        <v>1.19</v>
      </c>
      <c r="O72" s="9">
        <v>0.9</v>
      </c>
      <c r="P72" s="17" t="s">
        <v>1</v>
      </c>
    </row>
    <row r="73" spans="1:16" x14ac:dyDescent="0.25">
      <c r="A73" t="s">
        <v>1</v>
      </c>
      <c r="B73">
        <v>11</v>
      </c>
      <c r="C73">
        <v>4</v>
      </c>
      <c r="D73">
        <v>14</v>
      </c>
      <c r="E73">
        <v>6</v>
      </c>
      <c r="F73">
        <v>11</v>
      </c>
      <c r="H73" s="8">
        <f t="shared" ref="H73:H85" si="19">+(((B73+C73)/2)+D73+((E73+F73)/2))/3</f>
        <v>10</v>
      </c>
      <c r="I73" s="8">
        <f t="shared" si="17"/>
        <v>9.375</v>
      </c>
      <c r="J73" s="8">
        <f t="shared" si="18"/>
        <v>9.1999999999999993</v>
      </c>
      <c r="K73" s="16">
        <v>13</v>
      </c>
      <c r="L73">
        <v>13</v>
      </c>
      <c r="M73">
        <v>13</v>
      </c>
      <c r="N73">
        <v>0.9</v>
      </c>
      <c r="O73" s="9">
        <v>1.96</v>
      </c>
      <c r="P73" s="17" t="s">
        <v>41</v>
      </c>
    </row>
    <row r="74" spans="1:16" x14ac:dyDescent="0.25">
      <c r="A74" t="s">
        <v>18</v>
      </c>
      <c r="B74">
        <v>2</v>
      </c>
      <c r="C74">
        <v>6</v>
      </c>
      <c r="D74">
        <v>8</v>
      </c>
      <c r="E74">
        <v>13</v>
      </c>
      <c r="F74">
        <v>3</v>
      </c>
      <c r="H74" s="8">
        <f t="shared" si="19"/>
        <v>6.666666666666667</v>
      </c>
      <c r="I74" s="8">
        <f t="shared" si="17"/>
        <v>6</v>
      </c>
      <c r="J74" s="8">
        <f t="shared" si="18"/>
        <v>6.4</v>
      </c>
      <c r="K74" s="16">
        <v>3</v>
      </c>
      <c r="L74">
        <v>2</v>
      </c>
      <c r="M74">
        <v>3</v>
      </c>
      <c r="N74">
        <v>1.89</v>
      </c>
      <c r="O74" s="9">
        <v>1.19</v>
      </c>
      <c r="P74" s="17" t="s">
        <v>0</v>
      </c>
    </row>
    <row r="75" spans="1:16" x14ac:dyDescent="0.25">
      <c r="A75" t="s">
        <v>2</v>
      </c>
      <c r="B75">
        <v>8</v>
      </c>
      <c r="C75">
        <v>7</v>
      </c>
      <c r="D75">
        <v>7</v>
      </c>
      <c r="E75">
        <v>9</v>
      </c>
      <c r="F75">
        <v>7</v>
      </c>
      <c r="H75" s="8">
        <f t="shared" si="19"/>
        <v>7.5</v>
      </c>
      <c r="I75" s="8">
        <f t="shared" si="17"/>
        <v>7.5</v>
      </c>
      <c r="J75" s="8">
        <f t="shared" si="18"/>
        <v>7.6</v>
      </c>
      <c r="K75" s="16">
        <v>9</v>
      </c>
      <c r="L75">
        <v>8</v>
      </c>
      <c r="M75">
        <v>9</v>
      </c>
      <c r="N75">
        <v>1.93</v>
      </c>
      <c r="O75" s="9">
        <v>1.0900000000000001</v>
      </c>
      <c r="P75" s="17" t="s">
        <v>42</v>
      </c>
    </row>
    <row r="76" spans="1:16" x14ac:dyDescent="0.25">
      <c r="A76" t="s">
        <v>3</v>
      </c>
      <c r="B76">
        <v>6</v>
      </c>
      <c r="C76">
        <v>9</v>
      </c>
      <c r="D76">
        <v>9</v>
      </c>
      <c r="E76">
        <v>4</v>
      </c>
      <c r="F76">
        <v>4</v>
      </c>
      <c r="H76" s="8">
        <f t="shared" si="19"/>
        <v>6.833333333333333</v>
      </c>
      <c r="I76" s="8">
        <f t="shared" si="17"/>
        <v>7</v>
      </c>
      <c r="J76" s="8">
        <f t="shared" si="18"/>
        <v>6.4</v>
      </c>
      <c r="K76" s="16">
        <v>5</v>
      </c>
      <c r="L76">
        <v>5</v>
      </c>
      <c r="M76">
        <v>4</v>
      </c>
      <c r="N76">
        <v>1.44</v>
      </c>
      <c r="O76" s="9">
        <v>1.0900000000000001</v>
      </c>
      <c r="P76" s="17" t="s">
        <v>5</v>
      </c>
    </row>
    <row r="77" spans="1:16" x14ac:dyDescent="0.25">
      <c r="A77" t="s">
        <v>4</v>
      </c>
      <c r="B77">
        <v>5</v>
      </c>
      <c r="C77">
        <v>3</v>
      </c>
      <c r="D77">
        <v>5</v>
      </c>
      <c r="E77">
        <v>10</v>
      </c>
      <c r="F77">
        <v>13</v>
      </c>
      <c r="H77" s="8">
        <f t="shared" si="19"/>
        <v>6.833333333333333</v>
      </c>
      <c r="I77" s="8">
        <f t="shared" si="17"/>
        <v>6.125</v>
      </c>
      <c r="J77" s="8">
        <f t="shared" si="18"/>
        <v>7.2</v>
      </c>
      <c r="K77" s="16">
        <v>4</v>
      </c>
      <c r="L77">
        <v>3</v>
      </c>
      <c r="M77">
        <v>6</v>
      </c>
      <c r="N77">
        <v>2.0099999999999998</v>
      </c>
      <c r="O77" s="9">
        <v>2.0099999999999998</v>
      </c>
      <c r="P77" s="17" t="s">
        <v>4</v>
      </c>
    </row>
    <row r="78" spans="1:16" x14ac:dyDescent="0.25">
      <c r="A78" t="s">
        <v>5</v>
      </c>
      <c r="B78">
        <v>1</v>
      </c>
      <c r="C78">
        <v>12</v>
      </c>
      <c r="D78">
        <v>12</v>
      </c>
      <c r="E78">
        <v>5</v>
      </c>
      <c r="F78">
        <v>12</v>
      </c>
      <c r="H78" s="8">
        <f t="shared" si="19"/>
        <v>9</v>
      </c>
      <c r="I78" s="8">
        <f t="shared" si="17"/>
        <v>8.375</v>
      </c>
      <c r="J78" s="8">
        <f t="shared" si="18"/>
        <v>8.4</v>
      </c>
      <c r="K78" s="16">
        <v>11</v>
      </c>
      <c r="L78">
        <v>11</v>
      </c>
      <c r="M78">
        <v>10</v>
      </c>
      <c r="N78">
        <v>1.0900000000000001</v>
      </c>
      <c r="O78" s="9">
        <v>1.44</v>
      </c>
      <c r="P78" s="17" t="s">
        <v>3</v>
      </c>
    </row>
    <row r="79" spans="1:16" x14ac:dyDescent="0.25">
      <c r="A79" t="s">
        <v>6</v>
      </c>
      <c r="B79">
        <v>13</v>
      </c>
      <c r="C79">
        <v>13</v>
      </c>
      <c r="D79">
        <v>1</v>
      </c>
      <c r="E79">
        <v>1</v>
      </c>
      <c r="F79">
        <v>2</v>
      </c>
      <c r="H79" s="8">
        <f t="shared" si="19"/>
        <v>5.166666666666667</v>
      </c>
      <c r="I79" s="8">
        <f t="shared" si="17"/>
        <v>7.125</v>
      </c>
      <c r="J79" s="8">
        <f t="shared" si="18"/>
        <v>6</v>
      </c>
      <c r="K79" s="16">
        <v>2</v>
      </c>
      <c r="L79">
        <v>6</v>
      </c>
      <c r="M79">
        <v>2</v>
      </c>
      <c r="N79">
        <v>3.63</v>
      </c>
      <c r="O79" s="9">
        <v>1.1100000000000001</v>
      </c>
      <c r="P79" s="17" t="s">
        <v>43</v>
      </c>
    </row>
    <row r="80" spans="1:16" x14ac:dyDescent="0.25">
      <c r="A80" t="s">
        <v>7</v>
      </c>
      <c r="B80">
        <v>12</v>
      </c>
      <c r="C80">
        <v>11</v>
      </c>
      <c r="D80">
        <v>3</v>
      </c>
      <c r="E80">
        <v>13</v>
      </c>
      <c r="F80">
        <v>14</v>
      </c>
      <c r="H80" s="8">
        <f t="shared" si="19"/>
        <v>9.3333333333333339</v>
      </c>
      <c r="I80" s="8">
        <f t="shared" si="17"/>
        <v>9.875</v>
      </c>
      <c r="J80" s="8">
        <f t="shared" si="18"/>
        <v>10.6</v>
      </c>
      <c r="K80" s="16">
        <v>14</v>
      </c>
      <c r="L80">
        <v>14</v>
      </c>
      <c r="M80">
        <v>14</v>
      </c>
      <c r="N80">
        <v>2.58</v>
      </c>
      <c r="O80" s="9">
        <v>1.93</v>
      </c>
      <c r="P80" s="17" t="s">
        <v>2</v>
      </c>
    </row>
    <row r="81" spans="1:16" x14ac:dyDescent="0.25">
      <c r="A81" t="s">
        <v>8</v>
      </c>
      <c r="B81">
        <v>14</v>
      </c>
      <c r="C81">
        <v>14</v>
      </c>
      <c r="D81">
        <v>2</v>
      </c>
      <c r="E81">
        <v>7</v>
      </c>
      <c r="F81">
        <v>5</v>
      </c>
      <c r="H81" s="8">
        <f t="shared" si="19"/>
        <v>7.333333333333333</v>
      </c>
      <c r="I81" s="8">
        <f t="shared" si="17"/>
        <v>9</v>
      </c>
      <c r="J81" s="8">
        <f t="shared" si="18"/>
        <v>8.4</v>
      </c>
      <c r="K81" s="16">
        <v>8</v>
      </c>
      <c r="L81">
        <v>12</v>
      </c>
      <c r="M81">
        <v>11</v>
      </c>
      <c r="N81">
        <v>3.28</v>
      </c>
      <c r="O81" s="9">
        <v>2.29</v>
      </c>
      <c r="P81" s="17" t="s">
        <v>10</v>
      </c>
    </row>
    <row r="82" spans="1:16" x14ac:dyDescent="0.25">
      <c r="A82" t="s">
        <v>9</v>
      </c>
      <c r="B82">
        <v>4</v>
      </c>
      <c r="C82">
        <v>8</v>
      </c>
      <c r="D82">
        <v>11</v>
      </c>
      <c r="E82">
        <v>12</v>
      </c>
      <c r="F82">
        <v>8</v>
      </c>
      <c r="H82" s="8">
        <f t="shared" si="19"/>
        <v>9</v>
      </c>
      <c r="I82" s="8">
        <f t="shared" si="17"/>
        <v>8.25</v>
      </c>
      <c r="J82" s="8">
        <f t="shared" si="18"/>
        <v>8.6</v>
      </c>
      <c r="K82" s="16">
        <v>12</v>
      </c>
      <c r="L82">
        <v>10</v>
      </c>
      <c r="M82">
        <v>12</v>
      </c>
      <c r="N82">
        <v>1.1100000000000001</v>
      </c>
      <c r="O82" s="9">
        <v>1.89</v>
      </c>
      <c r="P82" s="17" t="s">
        <v>18</v>
      </c>
    </row>
    <row r="83" spans="1:16" x14ac:dyDescent="0.25">
      <c r="A83" t="s">
        <v>10</v>
      </c>
      <c r="B83">
        <v>7</v>
      </c>
      <c r="C83">
        <v>10</v>
      </c>
      <c r="D83">
        <v>4</v>
      </c>
      <c r="E83">
        <v>11</v>
      </c>
      <c r="F83">
        <v>6</v>
      </c>
      <c r="H83" s="8">
        <f t="shared" si="19"/>
        <v>7</v>
      </c>
      <c r="I83" s="8">
        <f t="shared" si="17"/>
        <v>7.375</v>
      </c>
      <c r="J83" s="8">
        <f t="shared" si="18"/>
        <v>7.6</v>
      </c>
      <c r="K83" s="16">
        <v>6</v>
      </c>
      <c r="L83">
        <v>7</v>
      </c>
      <c r="M83">
        <v>8</v>
      </c>
      <c r="N83">
        <v>2.29</v>
      </c>
      <c r="O83" s="9">
        <v>2.58</v>
      </c>
      <c r="P83" s="17" t="s">
        <v>7</v>
      </c>
    </row>
    <row r="84" spans="1:16" x14ac:dyDescent="0.25">
      <c r="A84" t="s">
        <v>11</v>
      </c>
      <c r="B84">
        <v>10</v>
      </c>
      <c r="C84">
        <v>5</v>
      </c>
      <c r="D84">
        <v>12</v>
      </c>
      <c r="E84">
        <v>8</v>
      </c>
      <c r="F84">
        <v>1</v>
      </c>
      <c r="H84" s="8">
        <f t="shared" si="19"/>
        <v>8</v>
      </c>
      <c r="I84" s="8">
        <f t="shared" si="17"/>
        <v>7.875</v>
      </c>
      <c r="J84" s="8">
        <f t="shared" si="18"/>
        <v>7.2</v>
      </c>
      <c r="K84" s="16">
        <v>10</v>
      </c>
      <c r="L84">
        <v>9</v>
      </c>
      <c r="M84">
        <v>7</v>
      </c>
      <c r="N84">
        <v>1.0900000000000001</v>
      </c>
      <c r="O84" s="9">
        <v>3.28</v>
      </c>
      <c r="P84" s="17" t="s">
        <v>44</v>
      </c>
    </row>
    <row r="85" spans="1:16" x14ac:dyDescent="0.25">
      <c r="A85" t="s">
        <v>12</v>
      </c>
      <c r="B85">
        <v>3</v>
      </c>
      <c r="C85">
        <v>1</v>
      </c>
      <c r="D85">
        <v>6</v>
      </c>
      <c r="E85">
        <v>3</v>
      </c>
      <c r="F85">
        <v>10</v>
      </c>
      <c r="H85" s="8">
        <f t="shared" si="19"/>
        <v>4.833333333333333</v>
      </c>
      <c r="I85" s="8">
        <f t="shared" si="17"/>
        <v>4.125</v>
      </c>
      <c r="J85" s="8">
        <f t="shared" si="18"/>
        <v>4.5999999999999996</v>
      </c>
      <c r="K85" s="16">
        <v>1</v>
      </c>
      <c r="L85">
        <v>1</v>
      </c>
      <c r="M85">
        <v>1</v>
      </c>
      <c r="N85">
        <v>1.96</v>
      </c>
      <c r="O85" s="9">
        <v>3.63</v>
      </c>
      <c r="P85" s="17" t="s">
        <v>6</v>
      </c>
    </row>
  </sheetData>
  <mergeCells count="26">
    <mergeCell ref="A57:B57"/>
    <mergeCell ref="A58:B58"/>
    <mergeCell ref="A59:B59"/>
    <mergeCell ref="A55:B55"/>
    <mergeCell ref="A56:B56"/>
    <mergeCell ref="A52:B52"/>
    <mergeCell ref="A53:B53"/>
    <mergeCell ref="A54:B54"/>
    <mergeCell ref="A48:B48"/>
    <mergeCell ref="A49:B49"/>
    <mergeCell ref="A50:B50"/>
    <mergeCell ref="A51:B51"/>
    <mergeCell ref="A46:B46"/>
    <mergeCell ref="A47:B47"/>
    <mergeCell ref="D45:E45"/>
    <mergeCell ref="F45:G45"/>
    <mergeCell ref="A45:B45"/>
    <mergeCell ref="D44:E44"/>
    <mergeCell ref="F44:G44"/>
    <mergeCell ref="A44:C44"/>
    <mergeCell ref="A41:C41"/>
    <mergeCell ref="D41:G41"/>
    <mergeCell ref="A42:C42"/>
    <mergeCell ref="D42:G42"/>
    <mergeCell ref="A43:C43"/>
    <mergeCell ref="D43:G43"/>
  </mergeCells>
  <hyperlinks>
    <hyperlink ref="A40" r:id="rId1" display="http://stats.oecd.org/OECDStat_Metadata/ShowMetadata.ashx?Dataset=PDB_LV&amp;ShowOnWeb=true&amp;Lang=en"/>
    <hyperlink ref="C45" r:id="rId2" display="http://stats.oecd.org/OECDStat_Metadata/ShowMetadata.ashx?Dataset=PDB_LV&amp;Coords=[%5bSUBJECT%5d.%5bT_GDPHRS%5d%2c%5bMEASURE%5d.%5bCPC%5d]&amp;ShowOnWeb=true&amp;Lang=en"/>
    <hyperlink ref="A46" r:id="rId3" display="http://stats.oecd.org/OECDStat_Metadata/ShowMetadata.ashx?Dataset=PDB_LV&amp;Coords=[LOCATION].[AUS]&amp;ShowOnWeb=true&amp;Lang=en"/>
    <hyperlink ref="A51" r:id="rId4" display="http://stats.oecd.org/OECDStat_Metadata/ShowMetadata.ashx?Dataset=PDB_LV&amp;Coords=[LOCATION].[DEU]&amp;ShowOnWeb=true&amp;Lang=en"/>
    <hyperlink ref="A53" r:id="rId5" display="http://stats.oecd.org/OECDStat_Metadata/ShowMetadata.ashx?Dataset=PDB_LV&amp;Coords=%5bLOCATION%5d.%5bISR%5d&amp;ShowOnWeb=true&amp;Lang=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Schwanen</dc:creator>
  <cp:lastModifiedBy>Daniel Schwanen</cp:lastModifiedBy>
  <dcterms:created xsi:type="dcterms:W3CDTF">2018-02-24T19:45:30Z</dcterms:created>
  <dcterms:modified xsi:type="dcterms:W3CDTF">2018-02-28T21:21:49Z</dcterms:modified>
</cp:coreProperties>
</file>